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81" activeTab="7"/>
  </bookViews>
  <sheets>
    <sheet name="прил. 2 поступл.16" sheetId="23" r:id="rId1"/>
    <sheet name="прил. 3 пост.  (безв.-16)" sheetId="3" r:id="rId2"/>
    <sheet name="прил. 5 (функ.-16)" sheetId="4" r:id="rId3"/>
    <sheet name="прил 6 (РП,ЦС,ГВПК)16" sheetId="20" r:id="rId4"/>
    <sheet name="прил 7 (вед.)16" sheetId="21" r:id="rId5"/>
    <sheet name="прил.8 (Источн.)16" sheetId="14" r:id="rId6"/>
    <sheet name="прил 9 (прогр.)16" sheetId="25" r:id="rId7"/>
    <sheet name="прил.10 мун.заим.15" sheetId="26" r:id="rId8"/>
  </sheets>
  <externalReferences>
    <externalReference r:id="rId9"/>
  </externalReferences>
  <definedNames>
    <definedName name="_xlnm._FilterDatabase" localSheetId="3" hidden="1">'прил 6 (РП,ЦС,ГВПК)16'!$A$21:$K$341</definedName>
    <definedName name="_xlnm._FilterDatabase" localSheetId="4" hidden="1">'прил 7 (вед.)16'!$A$19:$K$348</definedName>
    <definedName name="_xlnm._FilterDatabase" localSheetId="6" hidden="1">'прил 9 (прогр.)16'!$A$21:$T$32</definedName>
    <definedName name="Excel_BuiltIn__FilterDatabase_3">'прил. 3 пост.  (безв.-16)'!$C$11:$C$52</definedName>
    <definedName name="Excel_BuiltIn__FilterDatabase_7" localSheetId="6">'прил 9 (прогр.)16'!$B$21:$G$32</definedName>
    <definedName name="Excel_BuiltIn__FilterDatabase_7" localSheetId="7">#REF!</definedName>
    <definedName name="Excel_BuiltIn__FilterDatabase_7">#REF!</definedName>
    <definedName name="Excel_BuiltIn__FilterDatabase_8" localSheetId="6">#REF!</definedName>
    <definedName name="Excel_BuiltIn__FilterDatabase_8" localSheetId="7">#REF!</definedName>
    <definedName name="Excel_BuiltIn__FilterDatabase_8">#REF!</definedName>
    <definedName name="Excel_BuiltIn__FilterDatabase_9" localSheetId="6">#REF!</definedName>
    <definedName name="Excel_BuiltIn__FilterDatabase_9" localSheetId="7">#REF!</definedName>
    <definedName name="Excel_BuiltIn__FilterDatabase_9">#REF!</definedName>
    <definedName name="_xlnm.Print_Titles" localSheetId="3">'прил 6 (РП,ЦС,ГВПК)16'!$20:$21</definedName>
    <definedName name="_xlnm.Print_Titles" localSheetId="4">'прил 7 (вед.)16'!$18:$19</definedName>
    <definedName name="_xlnm.Print_Titles" localSheetId="6">'прил 9 (прогр.)16'!$19:$21</definedName>
    <definedName name="_xlnm.Print_Titles" localSheetId="0">'прил. 2 поступл.16'!$17:$18</definedName>
    <definedName name="_xlnm.Print_Titles" localSheetId="1">'прил. 3 пост.  (безв.-16)'!$18:$18</definedName>
    <definedName name="_xlnm.Print_Titles" localSheetId="2">'прил. 5 (функ.-16)'!$19:$19</definedName>
    <definedName name="_xlnm.Print_Titles" localSheetId="5">'прил.8 (Источн.)16'!$20:$20</definedName>
    <definedName name="_xlnm.Print_Area" localSheetId="3">'прил 6 (РП,ЦС,ГВПК)16'!$A$1:$K$347</definedName>
    <definedName name="_xlnm.Print_Area" localSheetId="4">'прил 7 (вед.)16'!$A$1:$K$348</definedName>
    <definedName name="_xlnm.Print_Area" localSheetId="6">'прил 9 (прогр.)16'!$A$1:$G$38</definedName>
    <definedName name="_xlnm.Print_Area" localSheetId="0">'прил. 2 поступл.16'!$A$1:$C$48</definedName>
    <definedName name="_xlnm.Print_Area" localSheetId="1">'прил. 3 пост.  (безв.-16)'!$A$1:$C$47</definedName>
    <definedName name="_xlnm.Print_Area" localSheetId="2">'прил. 5 (функ.-16)'!$A$1:$D$58</definedName>
    <definedName name="_xlnm.Print_Area" localSheetId="7">'прил.10 мун.заим.15'!$A$1:$D$36</definedName>
    <definedName name="_xlnm.Print_Area" localSheetId="5">'прил.8 (Источн.)16'!$A$1:$C$43</definedName>
    <definedName name="прил.10">#REF!</definedName>
  </definedNames>
  <calcPr calcId="124519"/>
</workbook>
</file>

<file path=xl/calcChain.xml><?xml version="1.0" encoding="utf-8"?>
<calcChain xmlns="http://schemas.openxmlformats.org/spreadsheetml/2006/main">
  <c r="D29" i="26"/>
  <c r="D25"/>
  <c r="D21"/>
  <c r="K189" i="20" l="1"/>
  <c r="K190" i="21"/>
  <c r="K340" i="20"/>
  <c r="K342" i="21"/>
  <c r="C26" i="3" l="1"/>
  <c r="K203" i="20"/>
  <c r="K204" i="21"/>
  <c r="K51" i="20"/>
  <c r="K50" s="1"/>
  <c r="K49" s="1"/>
  <c r="K48" s="1"/>
  <c r="K149"/>
  <c r="K152"/>
  <c r="K150" i="21"/>
  <c r="K153"/>
  <c r="K142" i="20"/>
  <c r="K143"/>
  <c r="K143" i="21"/>
  <c r="K144"/>
  <c r="K331" i="20" l="1"/>
  <c r="K333"/>
  <c r="K333" i="21"/>
  <c r="K335"/>
  <c r="K305" i="20" l="1"/>
  <c r="K278"/>
  <c r="K202"/>
  <c r="K197" s="1"/>
  <c r="K173"/>
  <c r="K179"/>
  <c r="K178" s="1"/>
  <c r="K176"/>
  <c r="K65"/>
  <c r="K66"/>
  <c r="K66" i="21"/>
  <c r="K67"/>
  <c r="K280"/>
  <c r="K307"/>
  <c r="K180"/>
  <c r="K179" s="1"/>
  <c r="K177"/>
  <c r="K203" l="1"/>
  <c r="K96" i="20"/>
  <c r="K99"/>
  <c r="K98"/>
  <c r="K103"/>
  <c r="K102"/>
  <c r="K101"/>
  <c r="K99" i="21"/>
  <c r="K100"/>
  <c r="K104"/>
  <c r="K103"/>
  <c r="K88" i="20"/>
  <c r="K89" i="21"/>
  <c r="K282" i="20"/>
  <c r="K284" i="21"/>
  <c r="K299"/>
  <c r="K298" s="1"/>
  <c r="K297" i="20"/>
  <c r="K286"/>
  <c r="K284"/>
  <c r="K288" i="21"/>
  <c r="K286"/>
  <c r="K115"/>
  <c r="K114" i="20"/>
  <c r="K125"/>
  <c r="K124" s="1"/>
  <c r="K123" s="1"/>
  <c r="K122" s="1"/>
  <c r="K126" i="21"/>
  <c r="K125" s="1"/>
  <c r="K124" s="1"/>
  <c r="K123" s="1"/>
  <c r="K175"/>
  <c r="K174" i="20"/>
  <c r="K172" s="1"/>
  <c r="K171" s="1"/>
  <c r="K91" i="21"/>
  <c r="K87"/>
  <c r="K85"/>
  <c r="K83"/>
  <c r="K90" i="20"/>
  <c r="K86"/>
  <c r="K84"/>
  <c r="K82"/>
  <c r="K81" s="1"/>
  <c r="K45"/>
  <c r="K44" s="1"/>
  <c r="K43" s="1"/>
  <c r="K42" s="1"/>
  <c r="K52" i="21"/>
  <c r="K51" s="1"/>
  <c r="K50" s="1"/>
  <c r="K49" s="1"/>
  <c r="K113"/>
  <c r="K112" i="20"/>
  <c r="K111" s="1"/>
  <c r="K223"/>
  <c r="K221"/>
  <c r="K219"/>
  <c r="K200"/>
  <c r="K198"/>
  <c r="K150"/>
  <c r="K148" s="1"/>
  <c r="K147" s="1"/>
  <c r="K201" i="21"/>
  <c r="K199"/>
  <c r="K198" s="1"/>
  <c r="K222"/>
  <c r="K220"/>
  <c r="K224"/>
  <c r="K174" l="1"/>
  <c r="K173" s="1"/>
  <c r="K172" s="1"/>
  <c r="K102"/>
  <c r="K219"/>
  <c r="K218" s="1"/>
  <c r="K217" s="1"/>
  <c r="K281" i="20"/>
  <c r="K218"/>
  <c r="K217" s="1"/>
  <c r="K216" s="1"/>
  <c r="K196"/>
  <c r="K195" s="1"/>
  <c r="K82" i="21"/>
  <c r="K81" s="1"/>
  <c r="K80" s="1"/>
  <c r="K283"/>
  <c r="K282"/>
  <c r="K281" s="1"/>
  <c r="K112"/>
  <c r="K111" s="1"/>
  <c r="K110" s="1"/>
  <c r="K280" i="20"/>
  <c r="K279" s="1"/>
  <c r="K110"/>
  <c r="K109" s="1"/>
  <c r="K80"/>
  <c r="K79" s="1"/>
  <c r="K296"/>
  <c r="K295" s="1"/>
  <c r="K294" s="1"/>
  <c r="K297" i="21"/>
  <c r="K296" s="1"/>
  <c r="K197"/>
  <c r="K196" s="1"/>
  <c r="K151" l="1"/>
  <c r="K149" s="1"/>
  <c r="K148" s="1"/>
  <c r="K97" i="20"/>
  <c r="C22" i="14" l="1"/>
  <c r="C25"/>
  <c r="K339" i="20"/>
  <c r="K338" s="1"/>
  <c r="K337" s="1"/>
  <c r="K336" s="1"/>
  <c r="K335" s="1"/>
  <c r="K330"/>
  <c r="K325"/>
  <c r="K324" s="1"/>
  <c r="K323" s="1"/>
  <c r="K321"/>
  <c r="K320" s="1"/>
  <c r="K319" s="1"/>
  <c r="K314"/>
  <c r="K313" s="1"/>
  <c r="K312" s="1"/>
  <c r="K310"/>
  <c r="K309" s="1"/>
  <c r="K308" s="1"/>
  <c r="K304"/>
  <c r="K303" s="1"/>
  <c r="K302" s="1"/>
  <c r="K301" s="1"/>
  <c r="K300" s="1"/>
  <c r="K292"/>
  <c r="K291" s="1"/>
  <c r="K290" s="1"/>
  <c r="K289" s="1"/>
  <c r="K277"/>
  <c r="K276" s="1"/>
  <c r="K275" s="1"/>
  <c r="K271"/>
  <c r="K270" s="1"/>
  <c r="K269" s="1"/>
  <c r="K265"/>
  <c r="K264" s="1"/>
  <c r="K263" s="1"/>
  <c r="K261"/>
  <c r="K260" s="1"/>
  <c r="K258"/>
  <c r="K257" s="1"/>
  <c r="K249"/>
  <c r="K248" s="1"/>
  <c r="K247" s="1"/>
  <c r="K245"/>
  <c r="K244" s="1"/>
  <c r="K243" s="1"/>
  <c r="K241"/>
  <c r="K240" s="1"/>
  <c r="K239" s="1"/>
  <c r="K237"/>
  <c r="K236" s="1"/>
  <c r="K235" s="1"/>
  <c r="K228"/>
  <c r="K227" s="1"/>
  <c r="K226" s="1"/>
  <c r="K225" s="1"/>
  <c r="D39" i="4" s="1"/>
  <c r="K214" i="20"/>
  <c r="K213" s="1"/>
  <c r="K211"/>
  <c r="K210" s="1"/>
  <c r="K208"/>
  <c r="K207" s="1"/>
  <c r="K193"/>
  <c r="K192"/>
  <c r="K191"/>
  <c r="K190" s="1"/>
  <c r="K188"/>
  <c r="K187" s="1"/>
  <c r="K186" s="1"/>
  <c r="K184"/>
  <c r="K183" s="1"/>
  <c r="K182" s="1"/>
  <c r="K169"/>
  <c r="K168" s="1"/>
  <c r="K167" s="1"/>
  <c r="K166" s="1"/>
  <c r="K165" s="1"/>
  <c r="K162"/>
  <c r="K161" s="1"/>
  <c r="K160" s="1"/>
  <c r="K158"/>
  <c r="K157" s="1"/>
  <c r="K156" s="1"/>
  <c r="K145"/>
  <c r="K141"/>
  <c r="K135"/>
  <c r="K134"/>
  <c r="K133" s="1"/>
  <c r="K131"/>
  <c r="K130" s="1"/>
  <c r="K129" s="1"/>
  <c r="K120"/>
  <c r="K119" s="1"/>
  <c r="K118" s="1"/>
  <c r="K117" s="1"/>
  <c r="K116" s="1"/>
  <c r="K107"/>
  <c r="K105"/>
  <c r="K104" s="1"/>
  <c r="K76"/>
  <c r="K75" s="1"/>
  <c r="K73"/>
  <c r="K71"/>
  <c r="K63"/>
  <c r="K57"/>
  <c r="K56" s="1"/>
  <c r="K55" s="1"/>
  <c r="K54" s="1"/>
  <c r="K53" s="1"/>
  <c r="D26" i="4" s="1"/>
  <c r="K47" i="20"/>
  <c r="D25" i="4" s="1"/>
  <c r="K40" i="20"/>
  <c r="K38"/>
  <c r="K34"/>
  <c r="K28"/>
  <c r="K27" s="1"/>
  <c r="K26" s="1"/>
  <c r="K25" s="1"/>
  <c r="K24" s="1"/>
  <c r="D23" i="4" s="1"/>
  <c r="K279" i="21"/>
  <c r="K278" s="1"/>
  <c r="K277" s="1"/>
  <c r="K341"/>
  <c r="K340" s="1"/>
  <c r="K339" s="1"/>
  <c r="K338" s="1"/>
  <c r="K323"/>
  <c r="K322" s="1"/>
  <c r="K321" s="1"/>
  <c r="K327"/>
  <c r="K326" s="1"/>
  <c r="K325" s="1"/>
  <c r="K332"/>
  <c r="K331" s="1"/>
  <c r="K316"/>
  <c r="K315" s="1"/>
  <c r="K314" s="1"/>
  <c r="K312"/>
  <c r="K311" s="1"/>
  <c r="K310" s="1"/>
  <c r="K306"/>
  <c r="K305" s="1"/>
  <c r="K304" s="1"/>
  <c r="K294"/>
  <c r="K293" s="1"/>
  <c r="K292" s="1"/>
  <c r="K291" s="1"/>
  <c r="K290" s="1"/>
  <c r="K273"/>
  <c r="K263"/>
  <c r="K262" s="1"/>
  <c r="K272"/>
  <c r="K271" s="1"/>
  <c r="K267"/>
  <c r="K266" s="1"/>
  <c r="K265" s="1"/>
  <c r="K260"/>
  <c r="K259" s="1"/>
  <c r="K247"/>
  <c r="K246" s="1"/>
  <c r="K245" s="1"/>
  <c r="K243"/>
  <c r="K242" s="1"/>
  <c r="K241" s="1"/>
  <c r="K239"/>
  <c r="K238" s="1"/>
  <c r="K237" s="1"/>
  <c r="K230"/>
  <c r="K229" s="1"/>
  <c r="K228" s="1"/>
  <c r="K227" s="1"/>
  <c r="K226" s="1"/>
  <c r="K212"/>
  <c r="K211" s="1"/>
  <c r="K194"/>
  <c r="K193"/>
  <c r="K192" s="1"/>
  <c r="K191" s="1"/>
  <c r="K189"/>
  <c r="K188" s="1"/>
  <c r="K187" s="1"/>
  <c r="K185"/>
  <c r="K184" s="1"/>
  <c r="K183" s="1"/>
  <c r="K163"/>
  <c r="K162" s="1"/>
  <c r="K161" s="1"/>
  <c r="K159"/>
  <c r="K158" s="1"/>
  <c r="K157" s="1"/>
  <c r="K142"/>
  <c r="K136"/>
  <c r="K135" s="1"/>
  <c r="K134" s="1"/>
  <c r="K132"/>
  <c r="K131" s="1"/>
  <c r="K130" s="1"/>
  <c r="K106"/>
  <c r="K98"/>
  <c r="K97" s="1"/>
  <c r="K121"/>
  <c r="K120" s="1"/>
  <c r="K119" s="1"/>
  <c r="K118" s="1"/>
  <c r="K117" s="1"/>
  <c r="K74"/>
  <c r="K64"/>
  <c r="K181" i="20" l="1"/>
  <c r="K180" s="1"/>
  <c r="K140"/>
  <c r="K139" s="1"/>
  <c r="K138" s="1"/>
  <c r="D30" i="4"/>
  <c r="K288" i="20"/>
  <c r="D44" i="4" s="1"/>
  <c r="K318" i="20"/>
  <c r="K317" s="1"/>
  <c r="D49" i="4" s="1"/>
  <c r="D37"/>
  <c r="K329" i="20"/>
  <c r="K328" s="1"/>
  <c r="K327" s="1"/>
  <c r="K32"/>
  <c r="K256"/>
  <c r="K31"/>
  <c r="K30" s="1"/>
  <c r="K95"/>
  <c r="K94" s="1"/>
  <c r="K93" s="1"/>
  <c r="K62"/>
  <c r="K61" s="1"/>
  <c r="K60" s="1"/>
  <c r="K70"/>
  <c r="K155"/>
  <c r="K154" s="1"/>
  <c r="D34" i="4" s="1"/>
  <c r="K255" i="20"/>
  <c r="K254" s="1"/>
  <c r="K334"/>
  <c r="D52" i="4"/>
  <c r="D46"/>
  <c r="K206" i="20"/>
  <c r="K205" s="1"/>
  <c r="K204" s="1"/>
  <c r="K164" s="1"/>
  <c r="K137"/>
  <c r="K234"/>
  <c r="K233" s="1"/>
  <c r="K307"/>
  <c r="K306" s="1"/>
  <c r="D47" i="4" s="1"/>
  <c r="K33" i="20"/>
  <c r="K128"/>
  <c r="K127" s="1"/>
  <c r="D31" i="4" s="1"/>
  <c r="D33"/>
  <c r="D36"/>
  <c r="K330" i="21"/>
  <c r="K329" s="1"/>
  <c r="K182"/>
  <c r="K181" s="1"/>
  <c r="K309"/>
  <c r="K320"/>
  <c r="K258"/>
  <c r="K257" s="1"/>
  <c r="K156"/>
  <c r="G29" i="25" s="1"/>
  <c r="K129" i="21"/>
  <c r="K63"/>
  <c r="G22" i="25" l="1"/>
  <c r="K256" i="21"/>
  <c r="D50" i="4"/>
  <c r="K316" i="20"/>
  <c r="D24" i="4"/>
  <c r="D43"/>
  <c r="D29"/>
  <c r="D38"/>
  <c r="K69" i="20"/>
  <c r="K68" s="1"/>
  <c r="K59" s="1"/>
  <c r="G23" i="25"/>
  <c r="K232" i="20"/>
  <c r="D41" i="4"/>
  <c r="K299" i="20"/>
  <c r="K92"/>
  <c r="K41" i="21"/>
  <c r="K253" i="20" l="1"/>
  <c r="D27" i="4"/>
  <c r="C35" i="3"/>
  <c r="K108" i="21"/>
  <c r="K105" s="1"/>
  <c r="K96" s="1"/>
  <c r="K45"/>
  <c r="K23" i="20" l="1"/>
  <c r="D48" i="4"/>
  <c r="D45"/>
  <c r="K22" i="20" l="1"/>
  <c r="K341" s="1"/>
  <c r="D28" i="4"/>
  <c r="D22"/>
  <c r="D35"/>
  <c r="K77" i="21" l="1"/>
  <c r="K76" s="1"/>
  <c r="K72"/>
  <c r="K71" s="1"/>
  <c r="K209"/>
  <c r="K208" s="1"/>
  <c r="K215"/>
  <c r="K214" s="1"/>
  <c r="K170"/>
  <c r="K169" s="1"/>
  <c r="K168" s="1"/>
  <c r="K167" s="1"/>
  <c r="K166" s="1"/>
  <c r="K70" l="1"/>
  <c r="K69" s="1"/>
  <c r="K207"/>
  <c r="K155" l="1"/>
  <c r="K62"/>
  <c r="K61" s="1"/>
  <c r="G26" i="25" l="1"/>
  <c r="K60" i="21"/>
  <c r="K308"/>
  <c r="C22" i="3"/>
  <c r="C21" s="1"/>
  <c r="K146" i="21" l="1"/>
  <c r="K141" s="1"/>
  <c r="K140" l="1"/>
  <c r="G31" i="25" l="1"/>
  <c r="K139" i="21"/>
  <c r="K138" s="1"/>
  <c r="C38" i="3"/>
  <c r="C37" s="1"/>
  <c r="C37" i="23" s="1"/>
  <c r="K47" i="21" l="1"/>
  <c r="K40" s="1"/>
  <c r="K39" l="1"/>
  <c r="C34" i="23"/>
  <c r="C19"/>
  <c r="K251" i="21"/>
  <c r="K250" s="1"/>
  <c r="K249" s="1"/>
  <c r="K236" s="1"/>
  <c r="K58"/>
  <c r="K57" s="1"/>
  <c r="K56" s="1"/>
  <c r="K55" s="1"/>
  <c r="K54" s="1"/>
  <c r="K27"/>
  <c r="K38"/>
  <c r="K37" s="1"/>
  <c r="K35"/>
  <c r="C41" i="3"/>
  <c r="C40" s="1"/>
  <c r="C39" i="23" s="1"/>
  <c r="C34" i="3"/>
  <c r="C33" s="1"/>
  <c r="C36" i="23" l="1"/>
  <c r="K235" i="21"/>
  <c r="K234" s="1"/>
  <c r="G24" i="25"/>
  <c r="K34" i="21"/>
  <c r="K33" s="1"/>
  <c r="K32" s="1"/>
  <c r="K26"/>
  <c r="K25" s="1"/>
  <c r="K24" s="1"/>
  <c r="K23" s="1"/>
  <c r="K22" s="1"/>
  <c r="K21" s="1"/>
  <c r="K337"/>
  <c r="K336" s="1"/>
  <c r="K303"/>
  <c r="G27" i="25" s="1"/>
  <c r="C20" i="3"/>
  <c r="C35" i="23"/>
  <c r="C33" s="1"/>
  <c r="C32" s="1"/>
  <c r="K206" i="21"/>
  <c r="K205" s="1"/>
  <c r="K165" s="1"/>
  <c r="D51" i="4"/>
  <c r="G28" i="25" l="1"/>
  <c r="K31" i="21"/>
  <c r="K30" s="1"/>
  <c r="G30" i="25"/>
  <c r="K302" i="21"/>
  <c r="K301" s="1"/>
  <c r="K319"/>
  <c r="K318" s="1"/>
  <c r="K95"/>
  <c r="K128"/>
  <c r="C40" i="23"/>
  <c r="C32" i="14" s="1"/>
  <c r="D40" i="4"/>
  <c r="K255" i="21"/>
  <c r="G25" i="25" l="1"/>
  <c r="K94" i="21"/>
  <c r="K93" s="1"/>
  <c r="K29" s="1"/>
  <c r="K20" s="1"/>
  <c r="C31" i="14"/>
  <c r="C30" s="1"/>
  <c r="C29" s="1"/>
  <c r="D32" i="4"/>
  <c r="D42"/>
  <c r="G32" i="25" l="1"/>
  <c r="D20" i="4"/>
  <c r="C36" i="14" s="1"/>
  <c r="K343" i="21"/>
  <c r="C35" i="14" l="1"/>
  <c r="C34" s="1"/>
  <c r="C33" s="1"/>
  <c r="C28" s="1"/>
  <c r="C21" s="1"/>
</calcChain>
</file>

<file path=xl/sharedStrings.xml><?xml version="1.0" encoding="utf-8"?>
<sst xmlns="http://schemas.openxmlformats.org/spreadsheetml/2006/main" count="4892" uniqueCount="490">
  <si>
    <t xml:space="preserve">поселения Апшеронского района </t>
  </si>
  <si>
    <t>УТВЕРЖДЕН</t>
  </si>
  <si>
    <t>решением Совета Апшеронского городского</t>
  </si>
  <si>
    <t>Получение кредитов от кредитных организаций бюджетами поселений в валюте Российской Федерации</t>
  </si>
  <si>
    <t>тыс. руб.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</si>
  <si>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</si>
  <si>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</si>
  <si>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</si>
  <si>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</si>
  <si>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</si>
  <si>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</si>
  <si>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</si>
  <si>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</si>
  <si>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</si>
  <si>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1 06 04000 02 0000 110</t>
  </si>
  <si>
    <t>Транспортный налог*</t>
  </si>
  <si>
    <t>1 06 06000 00 0000 110</t>
  </si>
  <si>
    <t>Земельный налог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</si>
  <si>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</si>
  <si>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</si>
  <si>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</si>
  <si>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</si>
  <si>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</si>
  <si>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</si>
  <si>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</si>
  <si>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</si>
  <si>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</si>
  <si>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</si>
  <si>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</si>
  <si>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</si>
  <si>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2 19 05000 00 0000 151</t>
  </si>
  <si>
    <t>Возврат остатков субсидий,субвенций и иных межбюджетных трансфертов,имеющих целевое назначение,прошлых лет из бюджетов поселений</t>
  </si>
  <si>
    <t>Всего доходов</t>
  </si>
  <si>
    <t>Апшеронского городского поселения</t>
  </si>
  <si>
    <t>ПРИЛОЖЕНИЕ № 2</t>
  </si>
  <si>
    <t>из них:</t>
  </si>
  <si>
    <t>2 02 03000 00 0000 151</t>
  </si>
  <si>
    <t>2 02 03024 00 0000 151</t>
  </si>
  <si>
    <t xml:space="preserve">Субвенции местным бюджетам на выполнение передаваемых полномочий субъектов Российской Федерации     </t>
  </si>
  <si>
    <t>субвенции на 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</t>
  </si>
  <si>
    <t>2 19 05000 00 0000 151</t>
  </si>
  <si>
    <t>Возврат остатков субсидий,субвенций и иных межбюджетных трансфертов,имеющих целевое назначение,прошлых лет из бюджетов муниципальных образований</t>
  </si>
  <si>
    <t>/тыс. рублей/</t>
  </si>
  <si>
    <t>Код бюджетной классификации</t>
  </si>
  <si>
    <t>Наименование</t>
  </si>
  <si>
    <t>Всего расходов</t>
  </si>
  <si>
    <t>в том числе :</t>
  </si>
  <si>
    <t>1.</t>
  </si>
  <si>
    <t>0100</t>
  </si>
  <si>
    <t>Общегосударственные вопросы</t>
  </si>
  <si>
    <t>0102</t>
  </si>
  <si>
    <t>0104</t>
  </si>
  <si>
    <t>0111</t>
  </si>
  <si>
    <t>0113</t>
  </si>
  <si>
    <t>Другие общегосударственные вопросы</t>
  </si>
  <si>
    <t>2.</t>
  </si>
  <si>
    <t>3.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</si>
  <si>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</si>
  <si>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</si>
  <si>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</si>
  <si>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</si>
  <si>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</si>
  <si>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</si>
  <si>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</si>
  <si>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</si>
  <si>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0412</t>
  </si>
  <si>
    <t>Другие вопросы в области национальной экономики</t>
  </si>
  <si>
    <t>5.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</si>
  <si>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</si>
  <si>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</si>
  <si>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</si>
  <si>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</si>
  <si>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</si>
  <si>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</si>
  <si>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</si>
  <si>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</si>
  <si>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</si>
  <si>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</si>
  <si>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6.</t>
  </si>
  <si>
    <t>0700</t>
  </si>
  <si>
    <t>Образование</t>
  </si>
  <si>
    <t>0707</t>
  </si>
  <si>
    <t>Молодежная политика и оздоровление детей</t>
  </si>
  <si>
    <t>7.</t>
  </si>
  <si>
    <t>0800</t>
  </si>
  <si>
    <t>Культура, кинематография</t>
  </si>
  <si>
    <t>0801</t>
  </si>
  <si>
    <t>Культура</t>
  </si>
  <si>
    <t>8.</t>
  </si>
  <si>
    <t>1000</t>
  </si>
  <si>
    <t>Социальная политика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</si>
  <si>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</si>
  <si>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</si>
  <si>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</si>
  <si>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</si>
  <si>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9.</t>
  </si>
  <si>
    <t>1100</t>
  </si>
  <si>
    <t>Физическая культура и спорт</t>
  </si>
  <si>
    <t>1101</t>
  </si>
  <si>
    <t>Физическая культура</t>
  </si>
  <si>
    <t>№ п/п</t>
  </si>
  <si>
    <t>Вед</t>
  </si>
  <si>
    <t>РЗ</t>
  </si>
  <si>
    <t>ПР</t>
  </si>
  <si>
    <t>ЦСР</t>
  </si>
  <si>
    <t>ВР</t>
  </si>
  <si>
    <t>сумма на год</t>
  </si>
  <si>
    <t>Апшеронское городское поселение  Апшеронского района</t>
  </si>
  <si>
    <t>01</t>
  </si>
  <si>
    <t>02</t>
  </si>
  <si>
    <t>04</t>
  </si>
  <si>
    <t>Резервные фонды</t>
  </si>
  <si>
    <t>11</t>
  </si>
  <si>
    <t>Резервные фонды местных администраций</t>
  </si>
  <si>
    <t>13</t>
  </si>
  <si>
    <t>Национальная безопасность  и правоохранительная деятельность</t>
  </si>
  <si>
    <t>03</t>
  </si>
  <si>
    <t>09</t>
  </si>
  <si>
    <t>14</t>
  </si>
  <si>
    <t>12</t>
  </si>
  <si>
    <t>05</t>
  </si>
  <si>
    <t>992</t>
  </si>
  <si>
    <t>07</t>
  </si>
  <si>
    <t>08</t>
  </si>
  <si>
    <t xml:space="preserve">Культура </t>
  </si>
  <si>
    <t>10</t>
  </si>
  <si>
    <t>06</t>
  </si>
  <si>
    <t>Итого:</t>
  </si>
  <si>
    <t>ПРИЛОЖЕНИЕ № 3</t>
  </si>
  <si>
    <t>Источники внутреннего финансирования дефицита  бюджета</t>
  </si>
  <si>
    <t>(тыс.рублей)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</si>
  <si>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</si>
  <si>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</si>
  <si>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Источники внутреннего финансирования дефицитов бюджетов, всего</t>
  </si>
  <si>
    <t>000 01 03 00 00 00 0000 000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</si>
  <si>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</si>
  <si>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бюджетом поселения в валюте Российской Федерации 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</si>
  <si>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</si>
  <si>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</si>
  <si>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</si>
  <si>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</si>
  <si>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</si>
  <si>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</si>
  <si>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</si>
  <si>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</si>
  <si>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</si>
  <si>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</si>
  <si>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</si>
  <si>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</si>
  <si>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</si>
  <si>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</si>
  <si>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1 14 06000 00 0000 430</t>
  </si>
  <si>
    <t>субсидии бюджетам муниципальных образований Краснодарского края для проведения мероприятий по подготовке к осенне-зимнему периоду 2011-2012 годов</t>
  </si>
  <si>
    <t xml:space="preserve">Наименование </t>
  </si>
  <si>
    <t xml:space="preserve">Сумма </t>
  </si>
  <si>
    <t>2</t>
  </si>
  <si>
    <t>3</t>
  </si>
  <si>
    <t>4</t>
  </si>
  <si>
    <t>5</t>
  </si>
  <si>
    <t>6</t>
  </si>
  <si>
    <t>7</t>
  </si>
  <si>
    <t>ВСЕГО</t>
  </si>
  <si>
    <t>Массовый спорт</t>
  </si>
  <si>
    <t>1102</t>
  </si>
  <si>
    <t>0314</t>
  </si>
  <si>
    <t>1300</t>
  </si>
  <si>
    <t>1301</t>
  </si>
  <si>
    <t>Обслуживание государственного и муниципального долга</t>
  </si>
  <si>
    <t>УТВЕРЖДЕНЫ</t>
  </si>
  <si>
    <t>УТВЕРЖДЕНО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</si>
  <si>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</si>
  <si>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992 01 02 00 00 10 0000 710</t>
  </si>
  <si>
    <t>1 14 02000 00 0000 000</t>
  </si>
  <si>
    <t>Функционирование высшего должностного лица субъекта Российской Федерации и муниципального образования</t>
  </si>
  <si>
    <t>0106</t>
  </si>
  <si>
    <t>0409</t>
  </si>
  <si>
    <t>Кредиты кредитных организаций в валюте Российской Федерации</t>
  </si>
  <si>
    <t>000 01 02 00 00 00 0000 000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</si>
  <si>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</si>
  <si>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</si>
  <si>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</si>
  <si>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поселения, перечень статей и видов источников финансирования 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</si>
  <si>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</si>
  <si>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</si>
  <si>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*По видам и подвидам доходов, входящим в соответствующий группировочный код бюджетной классификации,  зачисляемых в бюджет поселения в соответствии с законодательством Российской Федерации </t>
  </si>
  <si>
    <t xml:space="preserve"> </t>
  </si>
  <si>
    <t xml:space="preserve"> Распределение бюджетных ассигнований по разделам и подразделам</t>
  </si>
  <si>
    <t xml:space="preserve">1 03 02230 01 0000 110
1 03 02240 01 0000 110
1 03 02250 01 0000 110
1 03 02260 01 0000 110
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</si>
  <si>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</si>
  <si>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</t>
  </si>
  <si>
    <t>0000</t>
  </si>
  <si>
    <t>1</t>
  </si>
  <si>
    <t>Расходы на обеспечение функций 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</si>
  <si>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</si>
  <si>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</si>
  <si>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</si>
  <si>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200</t>
  </si>
  <si>
    <t>Иные бюджетные ассигнования</t>
  </si>
  <si>
    <t>800</t>
  </si>
  <si>
    <t>Осуществление внешнего муниципального финансового контроля</t>
  </si>
  <si>
    <t>Межбюджетные трансферты</t>
  </si>
  <si>
    <t>500</t>
  </si>
  <si>
    <t>Финансовое обеспечение непредвиденных расходов</t>
  </si>
  <si>
    <t>Социальное обеспечение и иные выплаты населению</t>
  </si>
  <si>
    <t>300</t>
  </si>
  <si>
    <t>99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</si>
  <si>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</si>
  <si>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</si>
  <si>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</si>
  <si>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Обслуживание государственного (муниципального долга) </t>
  </si>
  <si>
    <t>700</t>
  </si>
  <si>
    <t>1.1</t>
  </si>
  <si>
    <t>2.1</t>
  </si>
  <si>
    <t>2.2</t>
  </si>
  <si>
    <t>992 01 03 01 00 10 0000 710</t>
  </si>
  <si>
    <t>субсидии на реализацию подпрограммы "Подготовка градостроительной и землеустроительной документации на территории Краснодарского края на 2014 год"</t>
  </si>
  <si>
    <t>субсидии на реализацию мероприятий государственной программы Краснодарского края «Развитие культуры» по подпрограмме «Кадровое обеспечение сферы культуры и искусства»</t>
  </si>
  <si>
    <t>Прочие субсидии бюджетам поселений</t>
  </si>
  <si>
    <t>Субсидии бюджетам субъектов Российской Федерации и муниципальных образований (межбюджетные субсидии)</t>
  </si>
  <si>
    <t>Капитальный ремонт, ремонт автомобильных дорог общего пользования населенных пунктов</t>
  </si>
  <si>
    <t>Субсидии на финансирование затрат по обеспечению земельных участков инженерной инфраструктурой в целях жилищного строительства, в том числе жилья эконом-класса и жилья быстровозводимых конструкций, в рамках долгосрочной краевой целевой программы  "Жилище" на 2011-2015 годы</t>
  </si>
  <si>
    <t>Субсидии на развитие курортов и туризма Краснодарского края</t>
  </si>
  <si>
    <t>Другие вопросы в области культуры, кинематографии</t>
  </si>
  <si>
    <t>2 02 04000 00 0000 151</t>
  </si>
  <si>
    <t xml:space="preserve"> 2 02 02088 10 0004 151</t>
  </si>
  <si>
    <t xml:space="preserve"> 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</si>
  <si>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</si>
  <si>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0804</t>
  </si>
  <si>
    <t>субсидии на реализацию мероприятий по подпрограмме "Капитальный ремонт и ремонт автомобильных дорог местного значения Краснодарского края на 2014-2016 годы"</t>
  </si>
  <si>
    <t>ПРИЛОЖЕНИЕ № 7</t>
  </si>
  <si>
    <t xml:space="preserve"> 2 02 02051 10 0000 151</t>
  </si>
  <si>
    <t>Субсидии бюджетам поселений на реализацию федеральных целевых программ (реализация мероприятий подпрограммы "Обеспечение жильем молодых семей"  федеральной целевой программы "Жилище" на 2011-2015 годы")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</si>
  <si>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</si>
  <si>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пожарной безопасности</t>
  </si>
  <si>
    <t>17</t>
  </si>
  <si>
    <t>Муниципальная программа "Организация муниципального управления" на 2015-2017 годы</t>
  </si>
  <si>
    <t>18</t>
  </si>
  <si>
    <t>0310</t>
  </si>
  <si>
    <t>Пожарная безопасность</t>
  </si>
  <si>
    <t>Капитальный ремонт и ремонт автомобильных дорог местного значения</t>
  </si>
  <si>
    <t>Развитие и поддержка малого и среднего предпринимательства</t>
  </si>
  <si>
    <t>Обеспечение земельных участков, расположенных на территории поселения, инженерной инфраструктурой в целях жилищного строительства</t>
  </si>
  <si>
    <t>Спортивные и дворовые площадки</t>
  </si>
  <si>
    <t>Профилактика незаконного потребления наркотических средств и психотропных веществ</t>
  </si>
  <si>
    <t>Обеспечение жильём молодых семей</t>
  </si>
  <si>
    <t>Поддержка социально ориентированных некомерческих организаций</t>
  </si>
  <si>
    <t>Социальная поддержка почетных граждан</t>
  </si>
  <si>
    <t>Программа</t>
  </si>
  <si>
    <t>Подпрограмма</t>
  </si>
  <si>
    <t>Направление</t>
  </si>
  <si>
    <t>8</t>
  </si>
  <si>
    <t>9</t>
  </si>
  <si>
    <t>УТВЕРЖДЕНА</t>
  </si>
  <si>
    <t>Отдельные мероприятия муниципальной программы</t>
  </si>
  <si>
    <t>Противодействие коррупции</t>
  </si>
  <si>
    <t>Мероприятия, направленные на осуществление мер по противодействию коррупции</t>
  </si>
  <si>
    <t>Мероприятия по информатизации администрации муниципального образования</t>
  </si>
  <si>
    <t>Обеспечение информационной открытости и доступности информации о деятельности органов местного самоуправления</t>
  </si>
  <si>
    <t>Мероприятия по развитию территориального общественного самоуправления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</si>
  <si>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</si>
  <si>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Подготовка населения и организаций к действиям в чрезвычайной ситуации в мирное и военное время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</si>
  <si>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</si>
  <si>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Мероприятия по пожарной безопасности</t>
  </si>
  <si>
    <t>Профилактика терроризма и экстремизма в муниципальном образовании</t>
  </si>
  <si>
    <t>Мероприятия по профилактике терроризма и экстремизма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</si>
  <si>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</si>
  <si>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 xml:space="preserve">Развитие малого и среднего предпринимательства в муниципальном образовании </t>
  </si>
  <si>
    <t>Реализация мероприятий в области строительства, архитектуры и градостроительства</t>
  </si>
  <si>
    <t>Благоустройство территорий</t>
  </si>
  <si>
    <t>Реализация мероприятий в сфере жилищного хозяйства</t>
  </si>
  <si>
    <t>Газификация населенных пунктов поселений муниципального образования Апшеронский район</t>
  </si>
  <si>
    <t>Реализация мероприятий по газификации населенных пунктов поселений муниципального образования Апшеронский район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</si>
  <si>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трех и более детей, а также под жилье эконом-класса и жилье из быстровозводимых конструкций</t>
  </si>
  <si>
    <t>Уличное освещение</t>
  </si>
  <si>
    <t>Озеленение</t>
  </si>
  <si>
    <t>Молодежь Апшеронского района</t>
  </si>
  <si>
    <t>Реализация мероприятий муниципальной программы "Развитие молодежной политики"</t>
  </si>
  <si>
    <t>Организация досуга и предоставление услуг организаций культуры, прочие мероприятия в сфере культуры</t>
  </si>
  <si>
    <t>Библиотечное обслуживание населения</t>
  </si>
  <si>
    <t>Музеи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</si>
  <si>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</si>
  <si>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культуры"</t>
  </si>
  <si>
    <t>Реализация мероприятий муниципальной программы "Социальная поддержка граждан"</t>
  </si>
  <si>
    <t>Субсидии на поддержку социально ориентированных некоммерческих организаций</t>
  </si>
  <si>
    <t>Поддержка социально ориентированных некоммерческих организаций, осуществляющих свою деятельность в области физической культуры и спорта</t>
  </si>
  <si>
    <t>Реализация мероприятий муниципальной программы "Развитие физической культуры и спорта"</t>
  </si>
  <si>
    <t>Процентные платежи по муниципальному долгу</t>
  </si>
  <si>
    <t>Администрация Апшеронского городского поселения  Апшеронского района</t>
  </si>
  <si>
    <t>Совет Апшеронского городского поселения  Апшеронского района</t>
  </si>
  <si>
    <t>2.3</t>
  </si>
  <si>
    <t>2.4</t>
  </si>
  <si>
    <t>2.5</t>
  </si>
  <si>
    <t>2.6</t>
  </si>
  <si>
    <t>2.7</t>
  </si>
  <si>
    <t>2.8</t>
  </si>
  <si>
    <t>2.9</t>
  </si>
  <si>
    <t>ПРИЛОЖЕНИЕ № 5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</si>
  <si>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</si>
  <si>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</si>
  <si>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</si>
  <si>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</si>
  <si>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</si>
  <si>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2 19 05000 13 0000 151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</si>
  <si>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</si>
  <si>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</si>
  <si>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Объем поступлений доходов в бюджет поселения по кодам видов (подвидов) доходов и классификации операций сектора государственного управления, относящихся к доходам бюджетов, на 2016 год</t>
  </si>
  <si>
    <t>Безвозмездные поступления из краевого бюджета в 2016 году</t>
  </si>
  <si>
    <t>классификации расходов бюджетов на 2016 год</t>
  </si>
  <si>
    <t>00</t>
  </si>
  <si>
    <t>00000</t>
  </si>
  <si>
    <t>20010</t>
  </si>
  <si>
    <t>Передача полномочий по решению вопросов местного значения в соответствии с заключенными соглашениями</t>
  </si>
  <si>
    <t>00190</t>
  </si>
  <si>
    <t>Муниципальная программа "Организация муниципального управления"</t>
  </si>
  <si>
    <t xml:space="preserve">Обеспечение деятельности высшего должностного лица муниципального образования </t>
  </si>
  <si>
    <t>Обеспечение деятельности администрации муниципального образования</t>
  </si>
  <si>
    <t>60190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</si>
  <si>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</si>
  <si>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65190</t>
  </si>
  <si>
    <t>90010</t>
  </si>
  <si>
    <t>Непрограммные направления деятельности органов местного самоуправления</t>
  </si>
  <si>
    <t xml:space="preserve">Муниципальная программа "Обеспечение безопасности населения" </t>
  </si>
  <si>
    <t>10650</t>
  </si>
  <si>
    <t>Осуществление мер по противодействию коррупции</t>
  </si>
  <si>
    <t>Муниципальная программа "Управление муниципальным имуществом"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</si>
  <si>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</si>
  <si>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10810</t>
  </si>
  <si>
    <t>Мероприятия по землеустройству и землепользованию</t>
  </si>
  <si>
    <t>10820</t>
  </si>
  <si>
    <t>Выполнение других обязательств муниципального образования</t>
  </si>
  <si>
    <t>11820</t>
  </si>
  <si>
    <t>11830</t>
  </si>
  <si>
    <t>Содействие развитию органов территориального общественного самоуправления, поощрение победителей краевых конкурсов</t>
  </si>
  <si>
    <t>11840</t>
  </si>
  <si>
    <t>Муниципальная программа "Обеспечение безопасности населения"</t>
  </si>
  <si>
    <t>Обеспечение организации и проведения мероприятий по пожарной безопасности</t>
  </si>
  <si>
    <t>10640</t>
  </si>
  <si>
    <t>Предупреждение и ликвидация чрезвычайных ситуаций, стихийных бедствий и их последствий в муниципальном образовании</t>
  </si>
  <si>
    <t>00590</t>
  </si>
  <si>
    <t>Обеспечение деятельности муниципального казенного учреждения</t>
  </si>
  <si>
    <t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</t>
  </si>
  <si>
    <t>10600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</si>
  <si>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</si>
  <si>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10630</t>
  </si>
  <si>
    <t>10610</t>
  </si>
  <si>
    <t>Обеспечение мероприятий по противодействию терроризму, экстремизму</t>
  </si>
  <si>
    <t>Муниципальная программа "Комплексное и устойчивое развитие поселения в сфере строительства и дорожного хозяйства"</t>
  </si>
  <si>
    <t>11300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</si>
  <si>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</si>
  <si>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65270</t>
  </si>
  <si>
    <t>Муниципальная программа "Экономическое развитие муниципального образования"</t>
  </si>
  <si>
    <t>11400</t>
  </si>
  <si>
    <t>11420</t>
  </si>
  <si>
    <t>Мероприятия в области строительства, архитектуры и градостроительства</t>
  </si>
  <si>
    <t>Обеспечение государственного кадастрового учета и государственной регистрации прав</t>
  </si>
  <si>
    <t>Муниципальная программа "Развитие топливно-энергетического комплекса и жилищно-коммунального хозяйства"</t>
  </si>
  <si>
    <t>11140</t>
  </si>
  <si>
    <t>Обеспечение содержания муниципального жилищного фонда</t>
  </si>
  <si>
    <t>11110</t>
  </si>
  <si>
    <t>Обеспечение строительства и капитального ремонта распределительных газопроводов на территории поселения</t>
  </si>
  <si>
    <t>Содействие развитию коммунальной и инженерной инфраструктуры муниципальной собственности поселения</t>
  </si>
  <si>
    <t>11150</t>
  </si>
  <si>
    <t xml:space="preserve">Мероприятия по развитию водо-, тепло-, электроснабжения </t>
  </si>
  <si>
    <t>Обеспечение в целях жилищного строительства земельных участков инженерной инфраструктурой</t>
  </si>
  <si>
    <t>65430</t>
  </si>
  <si>
    <t>11160</t>
  </si>
  <si>
    <t>Обеспечение содержания и функционирования уличного освещения</t>
  </si>
  <si>
    <t>Обеспечение озеленения территории поселения</t>
  </si>
  <si>
    <t>11170</t>
  </si>
  <si>
    <t>Обеспечение прочих мероприятий по благоустройству</t>
  </si>
  <si>
    <t>11190</t>
  </si>
  <si>
    <t>Прочие мероприятия по благоустройству</t>
  </si>
  <si>
    <t>Обеспечение деятельности муниципального учреждения</t>
  </si>
  <si>
    <t>Муниципальная программа "Развитие молодежной политики"</t>
  </si>
  <si>
    <t xml:space="preserve">Обеспечение деятельности муниципального казенного  учреждения 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</si>
  <si>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</si>
  <si>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10500</t>
  </si>
  <si>
    <t>Обеспечение организации работ спортивных и дворовых площадок</t>
  </si>
  <si>
    <t>Проведение целенаправленной работы по профилактике распространения наркомании</t>
  </si>
  <si>
    <t>Муниципальная программа "Развитие культуры"</t>
  </si>
  <si>
    <t>Содействие развитию культурно-досуговых организаций</t>
  </si>
  <si>
    <t>Содействие развитию библиотечного дела</t>
  </si>
  <si>
    <t>Содействие развитию музейного дела</t>
  </si>
  <si>
    <t>Организация и проведение мероприятий, посвященных значимым событиям, юбилейным и памятным датам</t>
  </si>
  <si>
    <t>10300</t>
  </si>
  <si>
    <t>Восстановление, ремонт, благоустройство объектов культурного наследия на территории поселения</t>
  </si>
  <si>
    <t>Муниципальная программа "Социальная поддержка граждан"</t>
  </si>
  <si>
    <t>Предоставление социальных выплат молодым семьям на приобретение (строительство) жилья</t>
  </si>
  <si>
    <t>10900</t>
  </si>
  <si>
    <t>Оказание финансовой поддержки социально ориентированных некоммерческих организаций</t>
  </si>
  <si>
    <t>11600</t>
  </si>
  <si>
    <t>Оказание социальной поддержки почетным гражданам поселения</t>
  </si>
  <si>
    <t>Муниципальная программа "Развитие физической культуры и спорта"</t>
  </si>
  <si>
    <t>Оказание финансовой поддержки спортивным некоммерческим организациям и укрепление их материально-технической базы</t>
  </si>
  <si>
    <t>Содействие развитию спортивных организаций</t>
  </si>
  <si>
    <t>10400</t>
  </si>
  <si>
    <t>Обеспечение организации и проведения физкультурных мероприятий и массовых спортивных мероприятий</t>
  </si>
  <si>
    <t>Обеспечение своевременности и полноты исполнения долговых обязательств муниципального образования</t>
  </si>
  <si>
    <t>11810</t>
  </si>
  <si>
    <t>Распределение бюджетных ассигнований по разделам, подразделам, целевым статьям, группам видов расходов классификации расходов бюджетов на 2016 год</t>
  </si>
  <si>
    <t>Ведомственная структура расходов бюджета поселения на 2016 год</t>
  </si>
  <si>
    <t>992 01 02 00 00 13 0000 810</t>
  </si>
  <si>
    <t>992 01 03 01 00 13 0000 810</t>
  </si>
  <si>
    <t>дефицитов бюджетов на 2016 год</t>
  </si>
  <si>
    <t>992 01 05 02 01 13 0000 510</t>
  </si>
  <si>
    <t>992 01 05 02 01 13 0000 610</t>
  </si>
  <si>
    <t xml:space="preserve">        Перечень муниципальных программ и объемы бюджетных ассигнований на их реализацию в 2016 году </t>
  </si>
  <si>
    <t xml:space="preserve">Муниципальная программа "Развитие физической культуры и спорта" </t>
  </si>
  <si>
    <t>Основное мероприятие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</si>
  <si>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</si>
  <si>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</si>
  <si>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</si>
  <si>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</si>
  <si>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1 11 05075 13 0000 120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</si>
  <si>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</si>
  <si>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</si>
  <si>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Капитальные вложения в объекты государственной (муниципальной собственности)</t>
  </si>
  <si>
    <t>Закупка товаров, работ и услуг для обеспечения государственных (муниципальных) нужд</t>
  </si>
  <si>
    <t xml:space="preserve">Погашение бюджетами городских поселений кредитов от кредитных организаций в валюте Российской Федерации </t>
  </si>
  <si>
    <t xml:space="preserve">Погашение бюджетами городских поселений кредитов от других бюджетов бюджетной системы Российской Федерации  в валюте Российской Федерации </t>
  </si>
  <si>
    <t>на осуществление части полномочий администрации муниципального образования Апшеронский район по решению вопроса местного значения на территориях сельских поселений, входящих в состав муниципального образования Апшеронский район: - создание, содержание и организация деятельности аварийно-спасательных служб и (или) аварийно-спасательных формирований на территории поселения.</t>
  </si>
  <si>
    <t>Денежные обязательства, не исполненные в 2015 году, в связи с отсутствием возможности их финансового обеспечения</t>
  </si>
  <si>
    <t>Непрограммные расходы</t>
  </si>
  <si>
    <t>09020</t>
  </si>
  <si>
    <t>Осуществление муниципальными учреждениями капитального ремонта</t>
  </si>
  <si>
    <t xml:space="preserve">возврат остатков субсидии, потребность в которых не подтверждена, выделенных на реализацию подпрограммы "Кадровое обеспечение сферы культуры и искусства" государственной программы Краснодарского края "Развитие культуры" </t>
  </si>
  <si>
    <t>ПРИЛОЖЕНИЕ № 1</t>
  </si>
  <si>
    <t>к решению Совета Апшеронского городского</t>
  </si>
  <si>
    <t>от _______________№______</t>
  </si>
  <si>
    <t>"ПРИЛОЖЕНИЕ № 2</t>
  </si>
  <si>
    <t>(в редакции решения Совета Апшеронского</t>
  </si>
  <si>
    <t>городского поселения Апшеронского района</t>
  </si>
  <si>
    <t>от _____________ года № _____)</t>
  </si>
  <si>
    <t>от 12 ноября 2015 года № 71</t>
  </si>
  <si>
    <t>"ПРИЛОЖЕНИЕ № 3</t>
  </si>
  <si>
    <t>"ПРИЛОЖЕНИЕ № 5</t>
  </si>
  <si>
    <t>от ______________№______)</t>
  </si>
  <si>
    <t>ПРИЛОЖЕНИЕ № 4</t>
  </si>
  <si>
    <t>от ____________№______</t>
  </si>
  <si>
    <t>"ПРИЛОЖЕНИЕ № 6</t>
  </si>
  <si>
    <t>"ПРИЛОЖЕНИЕ № 7</t>
  </si>
  <si>
    <t>"ПРИЛОЖЕНИЕ № 8</t>
  </si>
  <si>
    <t>"ПРИЛОЖЕНИЕ № 9</t>
  </si>
  <si>
    <t>Финансовая поддержка субъектов малого и среднего предпринимательства</t>
  </si>
  <si>
    <t>10670</t>
  </si>
  <si>
    <t>Организация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</si>
  <si>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 xml:space="preserve"> 2 02 02999 13 0000 151</t>
  </si>
  <si>
    <t>62450</t>
  </si>
  <si>
    <t>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</si>
  <si>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</si>
  <si>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09602</t>
  </si>
  <si>
    <t xml:space="preserve">Создание условий для развития жилищного строительства, в том числе  жилья экономкласса, а так же обеспечения земельных участков инженерной и социальной инфраструктурой, в том числе для семей, имеющих трех и более детей </t>
  </si>
  <si>
    <t>62440</t>
  </si>
  <si>
    <t>50</t>
  </si>
  <si>
    <t>Обеспечение деятельности Совета муниципального образования</t>
  </si>
  <si>
    <t>Непрограммные расходы в рамках обеспечения деятельности Совета муниципального образования</t>
  </si>
  <si>
    <t>ПРИЛОЖЕНИЕ № 6</t>
  </si>
  <si>
    <t xml:space="preserve">Заместитель начальника финансового отдела </t>
  </si>
  <si>
    <t>администрации Апшеронского городского поселения</t>
  </si>
  <si>
    <t>Апшеронского района</t>
  </si>
  <si>
    <t>О.И.Комарова</t>
  </si>
  <si>
    <t xml:space="preserve">администрации Апшеронского городского поселения                                     </t>
  </si>
  <si>
    <t>Заместитель начальника финансового отдела</t>
  </si>
  <si>
    <t xml:space="preserve">администрации Апшеронского городского поселения          </t>
  </si>
  <si>
    <t xml:space="preserve">администрации Апшеронского городского поселения                                       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</si>
  <si>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</si>
  <si>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2 02 04014 13 0000 151</t>
  </si>
  <si>
    <t>Иные межбюджетные трансферты на осуществление внешнего муниципального  финансового контроля</t>
  </si>
  <si>
    <t xml:space="preserve"> 2 18 05000 00 0000 151</t>
  </si>
  <si>
    <t>Доходы бюджетов гот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</si>
  <si>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            УТВЕРЖДЕНА</t>
  </si>
  <si>
    <t xml:space="preserve">Программа муниципальных заимствований муниципального образования Апшеронское городское поселение Апшеронского района на 2016 год </t>
  </si>
  <si>
    <t xml:space="preserve"> (тыс.рублей)</t>
  </si>
  <si>
    <t>№                п/п</t>
  </si>
  <si>
    <t>Муниципальные ценные бумаги Апшеронского городского поселения Апшеронского района, всего</t>
  </si>
  <si>
    <t>в том числе:</t>
  </si>
  <si>
    <t>привлечение</t>
  </si>
  <si>
    <t>погашение основной суммы долга</t>
  </si>
  <si>
    <t>Бюджетные кредиты,  привлеченные в бюджет  Апшеронского городского поселения  от кредитных организаций Российской Федерации, всего</t>
  </si>
  <si>
    <t>бюджетные кредиты, привлеченные от кредитных организаций</t>
  </si>
  <si>
    <t>погашение основной суммы долга по бюджетным кредитам, полученным от кредитных организаций</t>
  </si>
  <si>
    <t>Бюджетные кредиты,  привлеченные в бюджет  Апшеронского городского поселения  от других  бюджетов бюджетной системы Российской Федерации, всего</t>
  </si>
  <si>
    <t>бюджетные кредиты, привлеченные из краевого бюджета</t>
  </si>
  <si>
    <t>погашение основной суммы долга по бюджетным кредитам, полученным из краевого бюджета</t>
  </si>
  <si>
    <t>бюджетные кредиты, привлеченные из районного бюджета</t>
  </si>
  <si>
    <t>ПРИЛОЖЕНИЕ № 8</t>
  </si>
  <si>
    <t>от ________________ №______</t>
  </si>
  <si>
    <t xml:space="preserve">             "ПРИЛОЖЕНИЕ № 10</t>
  </si>
  <si>
    <t>Заместитель начальника финансового отдела администрации</t>
  </si>
  <si>
    <t>Апшеронского городского поселения                                            О.И.Комарова</t>
  </si>
</sst>
</file>

<file path=xl/styles.xml><?xml version="1.0" encoding="utf-8"?>
<styleSheet xmlns="http://schemas.openxmlformats.org/spreadsheetml/2006/main">
  <numFmts count="9">
    <numFmt numFmtId="164" formatCode="#,##0.00000"/>
    <numFmt numFmtId="165" formatCode="0.00000"/>
    <numFmt numFmtId="166" formatCode="#,##0.0"/>
    <numFmt numFmtId="167" formatCode="_-* #,##0.00_р_._-;\-* #,##0.00_р_._-;_-* \-??_р_._-;_-@_-"/>
    <numFmt numFmtId="168" formatCode="0.0"/>
    <numFmt numFmtId="169" formatCode="0.0000"/>
    <numFmt numFmtId="170" formatCode="0.000000"/>
    <numFmt numFmtId="171" formatCode="_-* #,##0.00000_р_._-;\-* #,##0.00000_р_._-;_-* \-?????_р_._-;_-@_-"/>
    <numFmt numFmtId="172" formatCode="0.000"/>
  </numFmts>
  <fonts count="30">
    <font>
      <sz val="10"/>
      <name val="Arial Cyr"/>
      <family val="2"/>
      <charset val="204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Arial Cyr"/>
      <family val="2"/>
      <charset val="204"/>
    </font>
    <font>
      <sz val="14"/>
      <color indexed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6" fillId="0" borderId="0"/>
    <xf numFmtId="0" fontId="28" fillId="0" borderId="0"/>
    <xf numFmtId="0" fontId="1" fillId="0" borderId="0"/>
    <xf numFmtId="0" fontId="24" fillId="0" borderId="0"/>
    <xf numFmtId="0" fontId="1" fillId="0" borderId="0"/>
    <xf numFmtId="167" fontId="24" fillId="0" borderId="0" applyFill="0" applyBorder="0" applyAlignment="0" applyProtection="0"/>
    <xf numFmtId="0" fontId="28" fillId="0" borderId="0"/>
  </cellStyleXfs>
  <cellXfs count="301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3" applyFont="1" applyFill="1" applyBorder="1" applyAlignment="1">
      <alignment wrapText="1"/>
    </xf>
    <xf numFmtId="164" fontId="2" fillId="0" borderId="0" xfId="3" applyNumberFormat="1" applyFont="1" applyFill="1"/>
    <xf numFmtId="0" fontId="2" fillId="0" borderId="0" xfId="3" applyFont="1" applyFill="1"/>
    <xf numFmtId="166" fontId="2" fillId="0" borderId="0" xfId="3" applyNumberFormat="1" applyFont="1" applyFill="1"/>
    <xf numFmtId="164" fontId="2" fillId="0" borderId="0" xfId="3" applyNumberFormat="1" applyFont="1" applyFill="1" applyAlignment="1">
      <alignment horizontal="right"/>
    </xf>
    <xf numFmtId="0" fontId="2" fillId="0" borderId="0" xfId="3" applyFont="1"/>
    <xf numFmtId="1" fontId="9" fillId="0" borderId="0" xfId="3" applyNumberFormat="1" applyFont="1"/>
    <xf numFmtId="0" fontId="10" fillId="0" borderId="0" xfId="3" applyFont="1"/>
    <xf numFmtId="1" fontId="2" fillId="0" borderId="0" xfId="0" applyNumberFormat="1" applyFont="1" applyFill="1"/>
    <xf numFmtId="0" fontId="2" fillId="0" borderId="0" xfId="0" applyFont="1" applyFill="1" applyAlignment="1">
      <alignment wrapText="1"/>
    </xf>
    <xf numFmtId="166" fontId="2" fillId="0" borderId="0" xfId="0" applyNumberFormat="1" applyFont="1" applyFill="1" applyBorder="1"/>
    <xf numFmtId="0" fontId="2" fillId="0" borderId="0" xfId="3" applyFont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 applyFill="1" applyBorder="1"/>
    <xf numFmtId="0" fontId="12" fillId="0" borderId="0" xfId="5" applyFont="1" applyFill="1"/>
    <xf numFmtId="168" fontId="12" fillId="0" borderId="0" xfId="5" applyNumberFormat="1" applyFont="1" applyFill="1"/>
    <xf numFmtId="0" fontId="12" fillId="0" borderId="0" xfId="5" applyFont="1"/>
    <xf numFmtId="0" fontId="2" fillId="0" borderId="0" xfId="5" applyFont="1" applyFill="1"/>
    <xf numFmtId="168" fontId="3" fillId="0" borderId="0" xfId="5" applyNumberFormat="1" applyFont="1" applyFill="1" applyAlignment="1">
      <alignment horizontal="right"/>
    </xf>
    <xf numFmtId="0" fontId="13" fillId="0" borderId="0" xfId="5" applyFont="1" applyFill="1"/>
    <xf numFmtId="169" fontId="14" fillId="0" borderId="0" xfId="5" applyNumberFormat="1" applyFont="1" applyFill="1"/>
    <xf numFmtId="0" fontId="13" fillId="2" borderId="0" xfId="5" applyFont="1" applyFill="1"/>
    <xf numFmtId="170" fontId="12" fillId="0" borderId="0" xfId="5" applyNumberFormat="1" applyFont="1" applyFill="1"/>
    <xf numFmtId="165" fontId="12" fillId="0" borderId="0" xfId="5" applyNumberFormat="1" applyFont="1" applyFill="1"/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3" fillId="0" borderId="0" xfId="0" applyFont="1" applyFill="1"/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165" fontId="2" fillId="0" borderId="0" xfId="0" applyNumberFormat="1" applyFont="1" applyFill="1" applyAlignment="1"/>
    <xf numFmtId="165" fontId="15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65" fontId="16" fillId="0" borderId="0" xfId="0" applyNumberFormat="1" applyFont="1" applyFill="1"/>
    <xf numFmtId="0" fontId="5" fillId="0" borderId="0" xfId="0" applyFont="1" applyFill="1"/>
    <xf numFmtId="165" fontId="17" fillId="0" borderId="0" xfId="0" applyNumberFormat="1" applyFont="1" applyFill="1"/>
    <xf numFmtId="0" fontId="7" fillId="0" borderId="1" xfId="0" applyFont="1" applyFill="1" applyBorder="1" applyAlignment="1">
      <alignment wrapText="1"/>
    </xf>
    <xf numFmtId="165" fontId="18" fillId="0" borderId="0" xfId="0" applyNumberFormat="1" applyFont="1" applyFill="1"/>
    <xf numFmtId="165" fontId="5" fillId="0" borderId="0" xfId="0" applyNumberFormat="1" applyFont="1" applyFill="1"/>
    <xf numFmtId="165" fontId="19" fillId="0" borderId="0" xfId="0" applyNumberFormat="1" applyFont="1" applyFill="1" applyAlignment="1">
      <alignment horizontal="left" indent="4"/>
    </xf>
    <xf numFmtId="0" fontId="19" fillId="0" borderId="0" xfId="0" applyFont="1" applyFill="1" applyAlignment="1">
      <alignment horizontal="left" indent="4"/>
    </xf>
    <xf numFmtId="0" fontId="3" fillId="0" borderId="0" xfId="0" applyFont="1" applyFill="1" applyAlignment="1"/>
    <xf numFmtId="0" fontId="4" fillId="0" borderId="0" xfId="0" applyFont="1" applyFill="1"/>
    <xf numFmtId="165" fontId="7" fillId="0" borderId="0" xfId="0" applyNumberFormat="1" applyFont="1" applyFill="1"/>
    <xf numFmtId="0" fontId="7" fillId="0" borderId="0" xfId="0" applyFont="1" applyFill="1"/>
    <xf numFmtId="0" fontId="21" fillId="0" borderId="0" xfId="5" applyFont="1" applyFill="1"/>
    <xf numFmtId="0" fontId="21" fillId="0" borderId="0" xfId="5" applyFont="1"/>
    <xf numFmtId="0" fontId="3" fillId="0" borderId="0" xfId="5" applyFont="1" applyFill="1"/>
    <xf numFmtId="10" fontId="2" fillId="0" borderId="0" xfId="5" applyNumberFormat="1" applyFont="1"/>
    <xf numFmtId="165" fontId="21" fillId="0" borderId="0" xfId="5" applyNumberFormat="1" applyFont="1" applyFill="1"/>
    <xf numFmtId="170" fontId="4" fillId="0" borderId="0" xfId="5" applyNumberFormat="1" applyFont="1" applyFill="1"/>
    <xf numFmtId="0" fontId="7" fillId="0" borderId="2" xfId="5" applyFont="1" applyFill="1" applyBorder="1" applyAlignment="1">
      <alignment horizontal="center" vertical="top"/>
    </xf>
    <xf numFmtId="0" fontId="7" fillId="0" borderId="3" xfId="5" applyFont="1" applyFill="1" applyBorder="1" applyAlignment="1">
      <alignment wrapText="1"/>
    </xf>
    <xf numFmtId="0" fontId="5" fillId="0" borderId="0" xfId="5" applyFont="1" applyFill="1"/>
    <xf numFmtId="171" fontId="5" fillId="0" borderId="0" xfId="5" applyNumberFormat="1" applyFont="1" applyFill="1"/>
    <xf numFmtId="165" fontId="5" fillId="0" borderId="0" xfId="5" applyNumberFormat="1" applyFont="1" applyFill="1" applyAlignment="1">
      <alignment shrinkToFit="1"/>
    </xf>
    <xf numFmtId="0" fontId="7" fillId="0" borderId="3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wrapText="1"/>
    </xf>
    <xf numFmtId="0" fontId="22" fillId="0" borderId="0" xfId="5" applyFont="1" applyFill="1"/>
    <xf numFmtId="0" fontId="23" fillId="0" borderId="0" xfId="5" applyFont="1" applyFill="1"/>
    <xf numFmtId="0" fontId="3" fillId="0" borderId="0" xfId="5" applyFont="1"/>
    <xf numFmtId="0" fontId="2" fillId="0" borderId="0" xfId="5" applyFont="1" applyFill="1" applyBorder="1"/>
    <xf numFmtId="0" fontId="20" fillId="0" borderId="0" xfId="0" applyFont="1" applyFill="1" applyBorder="1"/>
    <xf numFmtId="166" fontId="2" fillId="0" borderId="0" xfId="0" applyNumberFormat="1" applyFont="1" applyFill="1" applyAlignment="1">
      <alignment horizontal="right"/>
    </xf>
    <xf numFmtId="1" fontId="8" fillId="0" borderId="0" xfId="4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/>
    <xf numFmtId="49" fontId="2" fillId="0" borderId="0" xfId="0" applyNumberFormat="1" applyFont="1" applyFill="1" applyAlignment="1">
      <alignment vertical="top" wrapText="1"/>
    </xf>
    <xf numFmtId="0" fontId="7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/>
    <xf numFmtId="0" fontId="8" fillId="0" borderId="0" xfId="0" applyFont="1" applyFill="1"/>
    <xf numFmtId="165" fontId="25" fillId="0" borderId="0" xfId="0" applyNumberFormat="1" applyFont="1" applyFill="1"/>
    <xf numFmtId="0" fontId="7" fillId="0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/>
    <xf numFmtId="0" fontId="11" fillId="0" borderId="0" xfId="0" applyFont="1" applyFill="1" applyBorder="1"/>
    <xf numFmtId="49" fontId="8" fillId="0" borderId="0" xfId="0" applyNumberFormat="1" applyFont="1" applyFill="1" applyBorder="1"/>
    <xf numFmtId="168" fontId="11" fillId="0" borderId="0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168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wrapText="1"/>
    </xf>
    <xf numFmtId="49" fontId="27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vertical="center"/>
    </xf>
    <xf numFmtId="168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7" fillId="0" borderId="6" xfId="5" applyFont="1" applyFill="1" applyBorder="1" applyAlignment="1">
      <alignment horizontal="center" vertical="top" wrapText="1"/>
    </xf>
    <xf numFmtId="0" fontId="7" fillId="0" borderId="7" xfId="5" applyFont="1" applyFill="1" applyBorder="1" applyAlignment="1">
      <alignment horizontal="center" wrapText="1"/>
    </xf>
    <xf numFmtId="0" fontId="7" fillId="0" borderId="6" xfId="5" applyFont="1" applyFill="1" applyBorder="1" applyAlignment="1">
      <alignment horizontal="center" vertical="top"/>
    </xf>
    <xf numFmtId="0" fontId="7" fillId="0" borderId="6" xfId="5" applyFont="1" applyFill="1" applyBorder="1" applyAlignment="1">
      <alignment wrapText="1"/>
    </xf>
    <xf numFmtId="0" fontId="7" fillId="0" borderId="6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166" fontId="7" fillId="0" borderId="6" xfId="3" applyNumberFormat="1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7" fillId="0" borderId="1" xfId="3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wrapText="1"/>
    </xf>
    <xf numFmtId="0" fontId="7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166" fontId="7" fillId="0" borderId="5" xfId="3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/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166" fontId="7" fillId="0" borderId="5" xfId="3" applyNumberFormat="1" applyFont="1" applyFill="1" applyBorder="1" applyAlignment="1">
      <alignment horizontal="right"/>
    </xf>
    <xf numFmtId="166" fontId="7" fillId="0" borderId="5" xfId="3" applyNumberFormat="1" applyFont="1" applyFill="1" applyBorder="1"/>
    <xf numFmtId="0" fontId="7" fillId="0" borderId="5" xfId="3" applyFont="1" applyFill="1" applyBorder="1" applyAlignment="1">
      <alignment horizontal="center" vertical="top"/>
    </xf>
    <xf numFmtId="0" fontId="7" fillId="0" borderId="5" xfId="3" applyFont="1" applyFill="1" applyBorder="1"/>
    <xf numFmtId="0" fontId="7" fillId="0" borderId="5" xfId="0" applyFont="1" applyBorder="1"/>
    <xf numFmtId="0" fontId="7" fillId="0" borderId="5" xfId="0" applyFont="1" applyBorder="1" applyAlignment="1"/>
    <xf numFmtId="168" fontId="7" fillId="0" borderId="5" xfId="0" applyNumberFormat="1" applyFont="1" applyBorder="1" applyAlignment="1">
      <alignment horizontal="center"/>
    </xf>
    <xf numFmtId="168" fontId="7" fillId="0" borderId="5" xfId="0" applyNumberFormat="1" applyFont="1" applyBorder="1"/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166" fontId="7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8" fillId="0" borderId="0" xfId="5" applyFont="1" applyFill="1"/>
    <xf numFmtId="0" fontId="8" fillId="0" borderId="0" xfId="5" applyFont="1"/>
    <xf numFmtId="166" fontId="7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9" fontId="27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/>
    <xf numFmtId="0" fontId="7" fillId="3" borderId="5" xfId="0" applyFont="1" applyFill="1" applyBorder="1" applyAlignment="1">
      <alignment wrapText="1"/>
    </xf>
    <xf numFmtId="49" fontId="7" fillId="3" borderId="14" xfId="0" applyNumberFormat="1" applyFont="1" applyFill="1" applyBorder="1" applyAlignment="1"/>
    <xf numFmtId="0" fontId="7" fillId="3" borderId="5" xfId="0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14" xfId="0" applyNumberFormat="1" applyFont="1" applyFill="1" applyBorder="1" applyAlignment="1">
      <alignment horizontal="left"/>
    </xf>
    <xf numFmtId="165" fontId="15" fillId="3" borderId="0" xfId="0" applyNumberFormat="1" applyFont="1" applyFill="1"/>
    <xf numFmtId="0" fontId="3" fillId="3" borderId="0" xfId="0" applyFont="1" applyFill="1"/>
    <xf numFmtId="0" fontId="7" fillId="0" borderId="9" xfId="0" applyFont="1" applyFill="1" applyBorder="1" applyAlignment="1">
      <alignment horizontal="center" wrapText="1"/>
    </xf>
    <xf numFmtId="0" fontId="7" fillId="0" borderId="9" xfId="5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29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166" fontId="7" fillId="0" borderId="5" xfId="6" applyNumberFormat="1" applyFont="1" applyFill="1" applyBorder="1" applyAlignment="1" applyProtection="1"/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right"/>
    </xf>
    <xf numFmtId="166" fontId="7" fillId="0" borderId="1" xfId="3" applyNumberFormat="1" applyFont="1" applyFill="1" applyBorder="1" applyAlignment="1">
      <alignment horizontal="right"/>
    </xf>
    <xf numFmtId="166" fontId="7" fillId="0" borderId="1" xfId="3" applyNumberFormat="1" applyFont="1" applyFill="1" applyBorder="1"/>
    <xf numFmtId="166" fontId="7" fillId="0" borderId="17" xfId="3" applyNumberFormat="1" applyFont="1" applyFill="1" applyBorder="1" applyAlignment="1">
      <alignment horizontal="right"/>
    </xf>
    <xf numFmtId="166" fontId="7" fillId="0" borderId="1" xfId="3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/>
    <xf numFmtId="49" fontId="7" fillId="0" borderId="9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49" fontId="7" fillId="3" borderId="5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right"/>
    </xf>
    <xf numFmtId="168" fontId="8" fillId="0" borderId="0" xfId="5" applyNumberFormat="1" applyFont="1" applyFill="1"/>
    <xf numFmtId="0" fontId="2" fillId="0" borderId="0" xfId="5" applyFont="1"/>
    <xf numFmtId="172" fontId="2" fillId="0" borderId="0" xfId="0" applyNumberFormat="1" applyFont="1" applyFill="1" applyAlignment="1">
      <alignment horizontal="right"/>
    </xf>
    <xf numFmtId="172" fontId="2" fillId="0" borderId="0" xfId="3" applyNumberFormat="1" applyFont="1" applyFill="1"/>
    <xf numFmtId="172" fontId="21" fillId="0" borderId="0" xfId="5" applyNumberFormat="1" applyFont="1" applyFill="1"/>
    <xf numFmtId="172" fontId="2" fillId="0" borderId="0" xfId="0" applyNumberFormat="1" applyFont="1" applyFill="1" applyBorder="1" applyAlignment="1">
      <alignment horizontal="right"/>
    </xf>
    <xf numFmtId="172" fontId="7" fillId="0" borderId="7" xfId="5" applyNumberFormat="1" applyFont="1" applyFill="1" applyBorder="1" applyAlignment="1">
      <alignment horizontal="center" wrapText="1"/>
    </xf>
    <xf numFmtId="172" fontId="3" fillId="0" borderId="0" xfId="5" applyNumberFormat="1" applyFont="1" applyFill="1"/>
    <xf numFmtId="172" fontId="2" fillId="0" borderId="0" xfId="5" applyNumberFormat="1" applyFont="1" applyFill="1"/>
    <xf numFmtId="168" fontId="7" fillId="0" borderId="6" xfId="6" applyNumberFormat="1" applyFont="1" applyFill="1" applyBorder="1" applyAlignment="1" applyProtection="1">
      <alignment horizontal="center"/>
    </xf>
    <xf numFmtId="168" fontId="7" fillId="0" borderId="3" xfId="6" applyNumberFormat="1" applyFont="1" applyFill="1" applyBorder="1" applyAlignment="1" applyProtection="1">
      <alignment horizontal="center"/>
    </xf>
    <xf numFmtId="168" fontId="7" fillId="0" borderId="3" xfId="5" applyNumberFormat="1" applyFont="1" applyFill="1" applyBorder="1" applyAlignment="1">
      <alignment horizontal="center"/>
    </xf>
    <xf numFmtId="168" fontId="7" fillId="0" borderId="4" xfId="5" applyNumberFormat="1" applyFont="1" applyFill="1" applyBorder="1" applyAlignment="1">
      <alignment horizontal="center"/>
    </xf>
    <xf numFmtId="0" fontId="8" fillId="0" borderId="0" xfId="7" applyFont="1"/>
    <xf numFmtId="0" fontId="8" fillId="0" borderId="0" xfId="7" applyFont="1" applyAlignment="1">
      <alignment wrapText="1"/>
    </xf>
    <xf numFmtId="0" fontId="7" fillId="0" borderId="0" xfId="7" applyFont="1"/>
    <xf numFmtId="0" fontId="7" fillId="0" borderId="0" xfId="7" applyFont="1" applyAlignment="1">
      <alignment wrapText="1"/>
    </xf>
    <xf numFmtId="165" fontId="7" fillId="0" borderId="0" xfId="7" applyNumberFormat="1" applyFont="1" applyAlignment="1">
      <alignment horizontal="right"/>
    </xf>
    <xf numFmtId="0" fontId="7" fillId="0" borderId="10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7" fillId="0" borderId="11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1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justify" vertical="top" wrapText="1"/>
    </xf>
    <xf numFmtId="1" fontId="7" fillId="0" borderId="5" xfId="7" applyNumberFormat="1" applyFont="1" applyBorder="1" applyAlignment="1">
      <alignment horizontal="center" wrapText="1"/>
    </xf>
    <xf numFmtId="0" fontId="8" fillId="0" borderId="0" xfId="7" applyFont="1" applyBorder="1"/>
    <xf numFmtId="0" fontId="7" fillId="0" borderId="5" xfId="7" applyFont="1" applyBorder="1" applyAlignment="1">
      <alignment horizontal="center" wrapText="1"/>
    </xf>
    <xf numFmtId="0" fontId="7" fillId="0" borderId="5" xfId="7" applyFont="1" applyBorder="1" applyAlignment="1">
      <alignment wrapText="1"/>
    </xf>
    <xf numFmtId="0" fontId="8" fillId="0" borderId="0" xfId="7" applyFont="1" applyBorder="1" applyAlignment="1">
      <alignment horizontal="center" wrapText="1"/>
    </xf>
    <xf numFmtId="0" fontId="7" fillId="0" borderId="5" xfId="7" applyFont="1" applyBorder="1" applyAlignment="1">
      <alignment horizontal="center"/>
    </xf>
    <xf numFmtId="168" fontId="7" fillId="0" borderId="5" xfId="7" applyNumberFormat="1" applyFont="1" applyBorder="1" applyAlignment="1">
      <alignment horizontal="center"/>
    </xf>
    <xf numFmtId="0" fontId="7" fillId="0" borderId="26" xfId="7" applyFont="1" applyBorder="1" applyAlignment="1">
      <alignment horizontal="center" wrapText="1"/>
    </xf>
    <xf numFmtId="168" fontId="7" fillId="0" borderId="26" xfId="7" applyNumberFormat="1" applyFont="1" applyBorder="1" applyAlignment="1">
      <alignment horizontal="center"/>
    </xf>
    <xf numFmtId="0" fontId="7" fillId="0" borderId="0" xfId="7" applyFont="1" applyBorder="1" applyAlignment="1">
      <alignment horizontal="center" vertical="justify"/>
    </xf>
    <xf numFmtId="0" fontId="7" fillId="0" borderId="0" xfId="7" applyFont="1" applyBorder="1" applyAlignment="1">
      <alignment wrapText="1"/>
    </xf>
    <xf numFmtId="168" fontId="7" fillId="0" borderId="0" xfId="7" applyNumberFormat="1" applyFont="1" applyBorder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right"/>
    </xf>
    <xf numFmtId="0" fontId="8" fillId="0" borderId="0" xfId="7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8" fillId="0" borderId="0" xfId="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8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right"/>
    </xf>
    <xf numFmtId="166" fontId="2" fillId="0" borderId="0" xfId="3" applyNumberFormat="1" applyFont="1" applyFill="1" applyAlignment="1">
      <alignment horizontal="right"/>
    </xf>
    <xf numFmtId="0" fontId="8" fillId="0" borderId="0" xfId="5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8" fillId="0" borderId="0" xfId="4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 wrapText="1"/>
    </xf>
    <xf numFmtId="0" fontId="2" fillId="0" borderId="0" xfId="5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right"/>
    </xf>
    <xf numFmtId="0" fontId="8" fillId="0" borderId="0" xfId="7" applyFont="1" applyAlignment="1">
      <alignment horizontal="right" wrapText="1"/>
    </xf>
    <xf numFmtId="164" fontId="8" fillId="0" borderId="0" xfId="1" applyNumberFormat="1" applyFont="1" applyFill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8" fillId="0" borderId="0" xfId="7" applyFont="1" applyAlignment="1">
      <alignment horizontal="center" wrapText="1"/>
    </xf>
    <xf numFmtId="0" fontId="7" fillId="0" borderId="12" xfId="7" applyFont="1" applyBorder="1" applyAlignment="1">
      <alignment horizontal="center" vertical="justify" wrapText="1"/>
    </xf>
    <xf numFmtId="0" fontId="7" fillId="0" borderId="12" xfId="1" applyFont="1" applyBorder="1" applyAlignment="1">
      <alignment horizontal="center" vertical="justify" wrapText="1"/>
    </xf>
    <xf numFmtId="0" fontId="7" fillId="0" borderId="5" xfId="7" applyFont="1" applyBorder="1" applyAlignment="1">
      <alignment horizontal="center" vertical="justify"/>
    </xf>
  </cellXfs>
  <cellStyles count="8">
    <cellStyle name="Обычный" xfId="0" builtinId="0"/>
    <cellStyle name="Обычный 2" xfId="1"/>
    <cellStyle name="Обычный 3" xfId="2"/>
    <cellStyle name="Обычный_Приложение № 2 к проекту бюджета" xfId="3"/>
    <cellStyle name="Обычный_расчеты к бю.джету1" xfId="4"/>
    <cellStyle name="Обычный_Функциональная структура расходов бюджета на 2005 год" xfId="5"/>
    <cellStyle name="Обычный_Функциональная структура расходов бюджета на 2005 год 2" xfId="7"/>
    <cellStyle name="Финансовый" xfId="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m\d\&#1055;&#1086;&#1095;&#1090;&#1072;%202013\&#1055;&#1056;&#1054;&#1045;&#1050;&#1058;%20&#1041;&#1070;&#1044;&#1046;&#1045;&#1058;%20&#1053;&#1040;%202014%20&#1050;&#104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коды дох.14"/>
      <sheetName val="прил. 2 поступл.14 "/>
      <sheetName val="прил. 3 пост.  (безв.-14)"/>
      <sheetName val="прил. 4 (нормативы 14)"/>
      <sheetName val="прил. 5 (функ.-14)"/>
      <sheetName val="прил 6 (РП,ЦС,ГВПК)14"/>
      <sheetName val="прил 7 (ведом)14"/>
      <sheetName val="прил.8 (Источн.)14"/>
      <sheetName val="прил 9 (прогр.)14"/>
      <sheetName val="прил.10 мун.заим.14"/>
      <sheetName val="прил.11 гар.14"/>
    </sheetNames>
    <sheetDataSet>
      <sheetData sheetId="0"/>
      <sheetData sheetId="1"/>
      <sheetData sheetId="2">
        <row r="14">
          <cell r="C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1"/>
  <sheetViews>
    <sheetView view="pageBreakPreview" topLeftCell="A35" zoomScaleNormal="75" zoomScaleSheetLayoutView="100" workbookViewId="0">
      <selection activeCell="A45" sqref="A45:XFD45"/>
    </sheetView>
  </sheetViews>
  <sheetFormatPr defaultRowHeight="18.75"/>
  <cols>
    <col min="1" max="1" width="29" style="9" customWidth="1"/>
    <col min="2" max="2" width="44.140625" style="7" customWidth="1"/>
    <col min="3" max="3" width="16.85546875" style="10" customWidth="1"/>
    <col min="4" max="4" width="30.7109375" style="9" customWidth="1"/>
    <col min="5" max="16384" width="9.140625" style="9"/>
  </cols>
  <sheetData>
    <row r="1" spans="1:3">
      <c r="B1" s="26"/>
      <c r="C1" s="216" t="s">
        <v>426</v>
      </c>
    </row>
    <row r="2" spans="1:3">
      <c r="B2" s="26"/>
      <c r="C2" s="216" t="s">
        <v>427</v>
      </c>
    </row>
    <row r="3" spans="1:3">
      <c r="B3" s="23"/>
      <c r="C3" s="216" t="s">
        <v>0</v>
      </c>
    </row>
    <row r="4" spans="1:3">
      <c r="B4" s="264" t="s">
        <v>428</v>
      </c>
      <c r="C4" s="264"/>
    </row>
    <row r="5" spans="1:3" ht="12" customHeight="1"/>
    <row r="6" spans="1:3">
      <c r="B6" s="26"/>
      <c r="C6" s="216" t="s">
        <v>429</v>
      </c>
    </row>
    <row r="7" spans="1:3">
      <c r="B7" s="265" t="s">
        <v>1</v>
      </c>
      <c r="C7" s="265"/>
    </row>
    <row r="8" spans="1:3">
      <c r="B8" s="26"/>
      <c r="C8" s="216" t="s">
        <v>2</v>
      </c>
    </row>
    <row r="9" spans="1:3">
      <c r="B9" s="23"/>
      <c r="C9" s="216" t="s">
        <v>0</v>
      </c>
    </row>
    <row r="10" spans="1:3">
      <c r="B10" s="264" t="s">
        <v>433</v>
      </c>
      <c r="C10" s="264"/>
    </row>
    <row r="11" spans="1:3">
      <c r="B11" s="266" t="s">
        <v>430</v>
      </c>
      <c r="C11" s="266"/>
    </row>
    <row r="12" spans="1:3">
      <c r="B12" s="266" t="s">
        <v>431</v>
      </c>
      <c r="C12" s="266"/>
    </row>
    <row r="13" spans="1:3">
      <c r="B13" s="264" t="s">
        <v>432</v>
      </c>
      <c r="C13" s="264"/>
    </row>
    <row r="14" spans="1:3" ht="12.75" customHeight="1"/>
    <row r="15" spans="1:3" ht="77.25" customHeight="1">
      <c r="A15" s="261" t="s">
        <v>305</v>
      </c>
      <c r="B15" s="261"/>
      <c r="C15" s="261"/>
    </row>
    <row r="16" spans="1:3">
      <c r="C16" s="11" t="s">
        <v>4</v>
      </c>
    </row>
    <row r="17" spans="1:3">
      <c r="A17" s="123" t="s">
        <v>5</v>
      </c>
      <c r="B17" s="124" t="s">
        <v>6</v>
      </c>
      <c r="C17" s="125" t="s">
        <v>7</v>
      </c>
    </row>
    <row r="18" spans="1:3">
      <c r="A18" s="123">
        <v>1</v>
      </c>
      <c r="B18" s="124">
        <v>2</v>
      </c>
      <c r="C18" s="124">
        <v>3</v>
      </c>
    </row>
    <row r="19" spans="1:3">
      <c r="A19" s="99" t="s">
        <v>8</v>
      </c>
      <c r="B19" s="101" t="s">
        <v>9</v>
      </c>
      <c r="C19" s="126">
        <f>C20+C22+C24+C26+C27+C29+C31+C23+C25+C28+C30+C21</f>
        <v>112200</v>
      </c>
    </row>
    <row r="20" spans="1:3">
      <c r="A20" s="127" t="s">
        <v>10</v>
      </c>
      <c r="B20" s="85" t="s">
        <v>11</v>
      </c>
      <c r="C20" s="126">
        <v>35000</v>
      </c>
    </row>
    <row r="21" spans="1:3" ht="135" customHeight="1">
      <c r="A21" s="121" t="s">
        <v>187</v>
      </c>
      <c r="B21" s="85" t="s">
        <v>188</v>
      </c>
      <c r="C21" s="148">
        <v>6600</v>
      </c>
    </row>
    <row r="22" spans="1:3" ht="17.25" customHeight="1">
      <c r="A22" s="127" t="s">
        <v>12</v>
      </c>
      <c r="B22" s="85" t="s">
        <v>13</v>
      </c>
      <c r="C22" s="126">
        <v>100</v>
      </c>
    </row>
    <row r="23" spans="1:3" ht="78.75" customHeight="1">
      <c r="A23" s="127" t="s">
        <v>411</v>
      </c>
      <c r="B23" s="85" t="s">
        <v>412</v>
      </c>
      <c r="C23" s="126">
        <v>9000</v>
      </c>
    </row>
    <row r="24" spans="1:3" hidden="1">
      <c r="A24" s="127" t="s">
        <v>14</v>
      </c>
      <c r="B24" s="85" t="s">
        <v>15</v>
      </c>
      <c r="C24" s="126">
        <v>0</v>
      </c>
    </row>
    <row r="25" spans="1:3">
      <c r="A25" s="127" t="s">
        <v>16</v>
      </c>
      <c r="B25" s="85" t="s">
        <v>17</v>
      </c>
      <c r="C25" s="126">
        <v>28580</v>
      </c>
    </row>
    <row r="26" spans="1:3" ht="126" customHeight="1">
      <c r="A26" s="127" t="s">
        <v>410</v>
      </c>
      <c r="B26" s="85" t="s">
        <v>409</v>
      </c>
      <c r="C26" s="126">
        <v>9000</v>
      </c>
    </row>
    <row r="27" spans="1:3" ht="48">
      <c r="A27" s="127" t="s">
        <v>413</v>
      </c>
      <c r="B27" s="85" t="s">
        <v>297</v>
      </c>
      <c r="C27" s="126">
        <v>11417</v>
      </c>
    </row>
    <row r="28" spans="1:3" ht="51.75" customHeight="1">
      <c r="A28" s="127" t="s">
        <v>298</v>
      </c>
      <c r="B28" s="85" t="s">
        <v>299</v>
      </c>
      <c r="C28" s="126">
        <v>53</v>
      </c>
    </row>
    <row r="29" spans="1:3" ht="129" customHeight="1">
      <c r="A29" s="127" t="s">
        <v>172</v>
      </c>
      <c r="B29" s="85" t="s">
        <v>414</v>
      </c>
      <c r="C29" s="126">
        <v>1850</v>
      </c>
    </row>
    <row r="30" spans="1:3" ht="48">
      <c r="A30" s="127" t="s">
        <v>151</v>
      </c>
      <c r="B30" s="85" t="s">
        <v>415</v>
      </c>
      <c r="C30" s="126">
        <v>10100</v>
      </c>
    </row>
    <row r="31" spans="1:3">
      <c r="A31" s="121" t="s">
        <v>18</v>
      </c>
      <c r="B31" s="128" t="s">
        <v>19</v>
      </c>
      <c r="C31" s="126">
        <v>500</v>
      </c>
    </row>
    <row r="32" spans="1:3" s="12" customFormat="1">
      <c r="A32" s="129" t="s">
        <v>20</v>
      </c>
      <c r="B32" s="122" t="s">
        <v>21</v>
      </c>
      <c r="C32" s="130">
        <f>C33-C39+C38</f>
        <v>7547.5949499999997</v>
      </c>
    </row>
    <row r="33" spans="1:6" s="12" customFormat="1" ht="51" customHeight="1">
      <c r="A33" s="129" t="s">
        <v>22</v>
      </c>
      <c r="B33" s="122" t="s">
        <v>23</v>
      </c>
      <c r="C33" s="131">
        <f>C34+C36+C35+C37</f>
        <v>7810.6393499999995</v>
      </c>
      <c r="E33" s="13"/>
      <c r="F33" s="13"/>
    </row>
    <row r="34" spans="1:6" s="12" customFormat="1" ht="56.25" hidden="1" customHeight="1">
      <c r="A34" s="129" t="s">
        <v>182</v>
      </c>
      <c r="B34" s="122" t="s">
        <v>183</v>
      </c>
      <c r="C34" s="131">
        <f>'[1]прил. 3 пост.  (безв.-14)'!C14</f>
        <v>0</v>
      </c>
      <c r="E34" s="13"/>
      <c r="F34" s="13"/>
    </row>
    <row r="35" spans="1:6" s="14" customFormat="1" ht="48">
      <c r="A35" s="129" t="s">
        <v>24</v>
      </c>
      <c r="B35" s="122" t="s">
        <v>25</v>
      </c>
      <c r="C35" s="131">
        <f>'прил. 3 пост.  (безв.-16)'!C22</f>
        <v>4298.2393499999998</v>
      </c>
    </row>
    <row r="36" spans="1:6" s="12" customFormat="1" ht="48">
      <c r="A36" s="132" t="s">
        <v>26</v>
      </c>
      <c r="B36" s="122" t="s">
        <v>27</v>
      </c>
      <c r="C36" s="131">
        <f>'прил. 3 пост.  (безв.-16)'!C33</f>
        <v>12.4</v>
      </c>
    </row>
    <row r="37" spans="1:6" s="12" customFormat="1">
      <c r="A37" s="129" t="s">
        <v>28</v>
      </c>
      <c r="B37" s="122" t="s">
        <v>29</v>
      </c>
      <c r="C37" s="131">
        <f>'прил. 3 пост.  (безв.-16)'!C37</f>
        <v>3500</v>
      </c>
    </row>
    <row r="38" spans="1:6" s="12" customFormat="1" ht="79.5" customHeight="1">
      <c r="A38" s="132" t="s">
        <v>468</v>
      </c>
      <c r="B38" s="122" t="s">
        <v>469</v>
      </c>
      <c r="C38" s="131">
        <v>11.35239</v>
      </c>
    </row>
    <row r="39" spans="1:6" s="12" customFormat="1" ht="77.25" customHeight="1">
      <c r="A39" s="132" t="s">
        <v>30</v>
      </c>
      <c r="B39" s="122" t="s">
        <v>31</v>
      </c>
      <c r="C39" s="131">
        <f>'прил. 3 пост.  (безв.-16)'!C40</f>
        <v>274.39679000000001</v>
      </c>
    </row>
    <row r="40" spans="1:6" s="12" customFormat="1">
      <c r="A40" s="133"/>
      <c r="B40" s="85" t="s">
        <v>32</v>
      </c>
      <c r="C40" s="181">
        <f>C32+C19</f>
        <v>119747.59495</v>
      </c>
    </row>
    <row r="41" spans="1:6" ht="10.5" customHeight="1">
      <c r="A41" s="262" t="s">
        <v>184</v>
      </c>
      <c r="B41" s="262"/>
      <c r="C41" s="262"/>
    </row>
    <row r="42" spans="1:6">
      <c r="A42" s="263"/>
      <c r="B42" s="263"/>
      <c r="C42" s="263"/>
    </row>
    <row r="43" spans="1:6">
      <c r="A43" s="263"/>
      <c r="B43" s="263"/>
      <c r="C43" s="263"/>
    </row>
    <row r="44" spans="1:6">
      <c r="A44" s="218"/>
      <c r="B44" s="218"/>
      <c r="C44" s="218"/>
    </row>
    <row r="45" spans="1:6">
      <c r="A45" s="218"/>
      <c r="B45" s="218"/>
      <c r="C45" s="218"/>
    </row>
    <row r="46" spans="1:6" s="12" customFormat="1">
      <c r="A46" s="6" t="s">
        <v>457</v>
      </c>
      <c r="B46" s="7"/>
      <c r="C46" s="8"/>
    </row>
    <row r="47" spans="1:6" s="12" customFormat="1">
      <c r="A47" s="6" t="s">
        <v>458</v>
      </c>
      <c r="B47" s="7"/>
      <c r="C47" s="2"/>
    </row>
    <row r="48" spans="1:6">
      <c r="A48" s="9" t="s">
        <v>459</v>
      </c>
      <c r="C48" s="10" t="s">
        <v>460</v>
      </c>
    </row>
    <row r="49" spans="2:9">
      <c r="D49" s="6"/>
      <c r="E49" s="1"/>
      <c r="F49" s="1"/>
      <c r="G49" s="1"/>
      <c r="H49" s="15"/>
      <c r="I49" s="1"/>
    </row>
    <row r="50" spans="2:9">
      <c r="B50" s="16"/>
      <c r="C50" s="17"/>
      <c r="D50" s="6"/>
      <c r="E50" s="1"/>
      <c r="F50" s="1"/>
      <c r="G50" s="1"/>
      <c r="H50" s="1"/>
    </row>
    <row r="51" spans="2:9">
      <c r="B51" s="16"/>
      <c r="C51" s="17"/>
    </row>
  </sheetData>
  <sheetProtection selectLockedCells="1" selectUnlockedCells="1"/>
  <mergeCells count="8">
    <mergeCell ref="A15:C15"/>
    <mergeCell ref="A41:C43"/>
    <mergeCell ref="B10:C10"/>
    <mergeCell ref="B13:C13"/>
    <mergeCell ref="B4:C4"/>
    <mergeCell ref="B7:C7"/>
    <mergeCell ref="B11:C11"/>
    <mergeCell ref="B12:C12"/>
  </mergeCells>
  <printOptions horizontalCentered="1"/>
  <pageMargins left="1.1811023622047245" right="0.39370078740157483" top="0.78740157480314965" bottom="0.78740157480314965" header="0" footer="0.51181102362204722"/>
  <pageSetup paperSize="9" scale="90" firstPageNumber="0" orientation="portrait" r:id="rId1"/>
  <headerFooter alignWithMargins="0">
    <oddHeader>&amp;C&amp;P</oddHeader>
  </headerFooter>
  <rowBreaks count="1" manualBreakCount="1">
    <brk id="2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J52"/>
  <sheetViews>
    <sheetView view="pageBreakPreview" topLeftCell="A42" zoomScaleNormal="75" zoomScaleSheetLayoutView="100" workbookViewId="0">
      <selection activeCell="E31" sqref="E31"/>
    </sheetView>
  </sheetViews>
  <sheetFormatPr defaultRowHeight="18.75"/>
  <cols>
    <col min="1" max="1" width="28" style="9" customWidth="1"/>
    <col min="2" max="2" width="45.140625" style="7" customWidth="1"/>
    <col min="3" max="3" width="13.42578125" style="8" customWidth="1"/>
    <col min="4" max="4" width="20.7109375" style="12" customWidth="1"/>
    <col min="5" max="5" width="30.7109375" style="12" customWidth="1"/>
    <col min="6" max="16384" width="9.140625" style="12"/>
  </cols>
  <sheetData>
    <row r="1" spans="1:4">
      <c r="B1" s="26"/>
      <c r="C1" s="216" t="s">
        <v>34</v>
      </c>
    </row>
    <row r="2" spans="1:4">
      <c r="B2" s="26"/>
      <c r="C2" s="216" t="s">
        <v>427</v>
      </c>
    </row>
    <row r="3" spans="1:4">
      <c r="B3" s="23"/>
      <c r="C3" s="216" t="s">
        <v>0</v>
      </c>
    </row>
    <row r="4" spans="1:4">
      <c r="B4" s="264" t="s">
        <v>428</v>
      </c>
      <c r="C4" s="264"/>
    </row>
    <row r="5" spans="1:4">
      <c r="C5" s="10"/>
    </row>
    <row r="6" spans="1:4">
      <c r="B6" s="26"/>
      <c r="C6" s="216" t="s">
        <v>434</v>
      </c>
    </row>
    <row r="7" spans="1:4">
      <c r="B7" s="265" t="s">
        <v>168</v>
      </c>
      <c r="C7" s="265"/>
    </row>
    <row r="8" spans="1:4">
      <c r="B8" s="26"/>
      <c r="C8" s="216" t="s">
        <v>2</v>
      </c>
    </row>
    <row r="9" spans="1:4">
      <c r="B9" s="23"/>
      <c r="C9" s="216" t="s">
        <v>0</v>
      </c>
    </row>
    <row r="10" spans="1:4" ht="24.75" customHeight="1">
      <c r="B10" s="264" t="s">
        <v>433</v>
      </c>
      <c r="C10" s="264"/>
    </row>
    <row r="11" spans="1:4" s="9" customFormat="1" ht="30" customHeight="1">
      <c r="B11" s="266" t="s">
        <v>430</v>
      </c>
      <c r="C11" s="266"/>
    </row>
    <row r="12" spans="1:4" s="9" customFormat="1">
      <c r="B12" s="266" t="s">
        <v>431</v>
      </c>
      <c r="C12" s="266"/>
    </row>
    <row r="13" spans="1:4" s="9" customFormat="1">
      <c r="B13" s="264" t="s">
        <v>432</v>
      </c>
      <c r="C13" s="264"/>
    </row>
    <row r="14" spans="1:4">
      <c r="B14" s="16"/>
      <c r="C14" s="11"/>
    </row>
    <row r="15" spans="1:4" ht="37.5" customHeight="1">
      <c r="A15" s="261" t="s">
        <v>306</v>
      </c>
      <c r="B15" s="261"/>
      <c r="C15" s="261"/>
      <c r="D15" s="18"/>
    </row>
    <row r="17" spans="1:5">
      <c r="C17" s="8" t="s">
        <v>4</v>
      </c>
    </row>
    <row r="18" spans="1:5">
      <c r="A18" s="114" t="s">
        <v>5</v>
      </c>
      <c r="B18" s="115" t="s">
        <v>6</v>
      </c>
      <c r="C18" s="116" t="s">
        <v>7</v>
      </c>
    </row>
    <row r="19" spans="1:5">
      <c r="A19" s="117">
        <v>1</v>
      </c>
      <c r="B19" s="115">
        <v>2</v>
      </c>
      <c r="C19" s="115">
        <v>3</v>
      </c>
    </row>
    <row r="20" spans="1:5">
      <c r="A20" s="118" t="s">
        <v>20</v>
      </c>
      <c r="B20" s="5" t="s">
        <v>21</v>
      </c>
      <c r="C20" s="191">
        <f>C21-C40</f>
        <v>7536.2425599999997</v>
      </c>
    </row>
    <row r="21" spans="1:5" ht="48">
      <c r="A21" s="119" t="s">
        <v>22</v>
      </c>
      <c r="B21" s="5" t="s">
        <v>23</v>
      </c>
      <c r="C21" s="192">
        <f>C33+C22+C37</f>
        <v>7810.6393499999995</v>
      </c>
      <c r="D21" s="13"/>
      <c r="E21" s="13"/>
    </row>
    <row r="22" spans="1:5" ht="48">
      <c r="A22" s="129" t="s">
        <v>24</v>
      </c>
      <c r="B22" s="122" t="s">
        <v>218</v>
      </c>
      <c r="C22" s="191">
        <f>C26+C24+C25+C23</f>
        <v>4298.2393499999998</v>
      </c>
      <c r="D22" s="13"/>
      <c r="E22" s="13"/>
    </row>
    <row r="23" spans="1:5" ht="95.25" hidden="1">
      <c r="A23" s="129" t="s">
        <v>230</v>
      </c>
      <c r="B23" s="122" t="s">
        <v>231</v>
      </c>
      <c r="C23" s="193">
        <v>0</v>
      </c>
      <c r="D23" s="13"/>
      <c r="E23" s="13"/>
    </row>
    <row r="24" spans="1:5" ht="144.75" hidden="1" customHeight="1">
      <c r="A24" s="129" t="s">
        <v>224</v>
      </c>
      <c r="B24" s="122" t="s">
        <v>232</v>
      </c>
      <c r="C24" s="193">
        <v>0</v>
      </c>
      <c r="D24" s="13"/>
      <c r="E24" s="13"/>
    </row>
    <row r="25" spans="1:5" ht="95.25" hidden="1">
      <c r="A25" s="129" t="s">
        <v>225</v>
      </c>
      <c r="B25" s="186" t="s">
        <v>226</v>
      </c>
      <c r="C25" s="191">
        <v>0</v>
      </c>
      <c r="D25" s="13"/>
      <c r="E25" s="13"/>
    </row>
    <row r="26" spans="1:5">
      <c r="A26" s="129" t="s">
        <v>446</v>
      </c>
      <c r="B26" s="5" t="s">
        <v>217</v>
      </c>
      <c r="C26" s="194">
        <f>C27+C28+C29+C30+C31</f>
        <v>4298.2393499999998</v>
      </c>
      <c r="D26" s="13"/>
      <c r="E26" s="13"/>
    </row>
    <row r="27" spans="1:5" ht="79.5" hidden="1">
      <c r="A27" s="120" t="s">
        <v>35</v>
      </c>
      <c r="B27" s="5" t="s">
        <v>216</v>
      </c>
      <c r="C27" s="192">
        <v>0</v>
      </c>
    </row>
    <row r="28" spans="1:5" ht="79.5" hidden="1">
      <c r="A28" s="120"/>
      <c r="B28" s="5" t="s">
        <v>215</v>
      </c>
      <c r="C28" s="192">
        <v>0</v>
      </c>
    </row>
    <row r="29" spans="1:5" ht="126.75">
      <c r="A29" s="120" t="s">
        <v>35</v>
      </c>
      <c r="B29" s="5" t="s">
        <v>220</v>
      </c>
      <c r="C29" s="192">
        <v>1761.1793500000001</v>
      </c>
    </row>
    <row r="30" spans="1:5" ht="32.25" hidden="1">
      <c r="A30" s="120"/>
      <c r="B30" s="5" t="s">
        <v>221</v>
      </c>
      <c r="C30" s="192">
        <v>0</v>
      </c>
    </row>
    <row r="31" spans="1:5" ht="79.5">
      <c r="B31" s="5" t="s">
        <v>228</v>
      </c>
      <c r="C31" s="192">
        <v>2537.06</v>
      </c>
    </row>
    <row r="32" spans="1:5" ht="91.5" hidden="1" customHeight="1">
      <c r="A32" s="120"/>
      <c r="B32" s="5" t="s">
        <v>152</v>
      </c>
      <c r="C32" s="192">
        <v>0</v>
      </c>
    </row>
    <row r="33" spans="1:3" ht="33" customHeight="1">
      <c r="A33" s="120" t="s">
        <v>36</v>
      </c>
      <c r="B33" s="5" t="s">
        <v>27</v>
      </c>
      <c r="C33" s="192">
        <f>C34</f>
        <v>12.4</v>
      </c>
    </row>
    <row r="34" spans="1:3" ht="48">
      <c r="A34" s="120" t="s">
        <v>37</v>
      </c>
      <c r="B34" s="5" t="s">
        <v>38</v>
      </c>
      <c r="C34" s="192">
        <f>C35</f>
        <v>12.4</v>
      </c>
    </row>
    <row r="35" spans="1:3" ht="48">
      <c r="A35" s="120" t="s">
        <v>300</v>
      </c>
      <c r="B35" s="5" t="s">
        <v>301</v>
      </c>
      <c r="C35" s="192">
        <f>C36</f>
        <v>12.4</v>
      </c>
    </row>
    <row r="36" spans="1:3" ht="111" customHeight="1">
      <c r="A36" s="120" t="s">
        <v>35</v>
      </c>
      <c r="B36" s="49" t="s">
        <v>39</v>
      </c>
      <c r="C36" s="192">
        <v>12.4</v>
      </c>
    </row>
    <row r="37" spans="1:3">
      <c r="A37" s="120" t="s">
        <v>223</v>
      </c>
      <c r="B37" s="5" t="s">
        <v>29</v>
      </c>
      <c r="C37" s="192">
        <f>C38</f>
        <v>3500</v>
      </c>
    </row>
    <row r="38" spans="1:3" ht="97.5" customHeight="1">
      <c r="A38" s="120" t="s">
        <v>466</v>
      </c>
      <c r="B38" s="49" t="s">
        <v>465</v>
      </c>
      <c r="C38" s="192">
        <f>C39</f>
        <v>3500</v>
      </c>
    </row>
    <row r="39" spans="1:3" ht="174">
      <c r="A39" s="120" t="s">
        <v>35</v>
      </c>
      <c r="B39" s="49" t="s">
        <v>420</v>
      </c>
      <c r="C39" s="192">
        <v>3500</v>
      </c>
    </row>
    <row r="40" spans="1:3" ht="66" customHeight="1">
      <c r="A40" s="182" t="s">
        <v>40</v>
      </c>
      <c r="B40" s="5" t="s">
        <v>41</v>
      </c>
      <c r="C40" s="192">
        <f>C41</f>
        <v>274.39679000000001</v>
      </c>
    </row>
    <row r="41" spans="1:3" ht="68.25" customHeight="1">
      <c r="A41" s="182" t="s">
        <v>302</v>
      </c>
      <c r="B41" s="5" t="s">
        <v>31</v>
      </c>
      <c r="C41" s="192">
        <f>C42</f>
        <v>274.39679000000001</v>
      </c>
    </row>
    <row r="42" spans="1:3" ht="95.25">
      <c r="A42" s="120" t="s">
        <v>35</v>
      </c>
      <c r="B42" s="49" t="s">
        <v>425</v>
      </c>
      <c r="C42" s="192">
        <v>274.39679000000001</v>
      </c>
    </row>
    <row r="45" spans="1:3">
      <c r="A45" s="6" t="s">
        <v>457</v>
      </c>
    </row>
    <row r="46" spans="1:3">
      <c r="A46" s="6" t="s">
        <v>458</v>
      </c>
      <c r="C46" s="219"/>
    </row>
    <row r="47" spans="1:3" s="9" customFormat="1">
      <c r="A47" s="9" t="s">
        <v>459</v>
      </c>
      <c r="B47" s="267" t="s">
        <v>460</v>
      </c>
      <c r="C47" s="267"/>
    </row>
    <row r="50" spans="2:10">
      <c r="D50" s="19"/>
      <c r="E50" s="19"/>
      <c r="F50" s="20"/>
      <c r="G50" s="20"/>
      <c r="H50" s="20"/>
      <c r="I50" s="21"/>
      <c r="J50" s="20"/>
    </row>
    <row r="51" spans="2:10">
      <c r="B51" s="16"/>
      <c r="C51" s="22"/>
      <c r="D51" s="19"/>
      <c r="E51" s="19"/>
      <c r="F51" s="20"/>
      <c r="G51" s="20"/>
      <c r="H51" s="20"/>
      <c r="I51" s="20"/>
    </row>
    <row r="52" spans="2:10">
      <c r="B52" s="16"/>
      <c r="C52" s="22"/>
    </row>
  </sheetData>
  <sheetProtection selectLockedCells="1" selectUnlockedCells="1"/>
  <mergeCells count="8">
    <mergeCell ref="B47:C47"/>
    <mergeCell ref="A15:C15"/>
    <mergeCell ref="B10:C10"/>
    <mergeCell ref="B13:C13"/>
    <mergeCell ref="B4:C4"/>
    <mergeCell ref="B7:C7"/>
    <mergeCell ref="B11:C11"/>
    <mergeCell ref="B12:C12"/>
  </mergeCells>
  <printOptions horizontalCentered="1"/>
  <pageMargins left="1.1812499999999999" right="0.39374999999999999" top="0.78749999999999998" bottom="0.78749999999999998" header="0" footer="0.51180555555555551"/>
  <pageSetup paperSize="9" firstPageNumber="0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AK58"/>
  <sheetViews>
    <sheetView view="pageBreakPreview" topLeftCell="A43" zoomScaleNormal="85" zoomScaleSheetLayoutView="100" workbookViewId="0">
      <selection activeCell="G57" sqref="G57"/>
    </sheetView>
  </sheetViews>
  <sheetFormatPr defaultRowHeight="18"/>
  <cols>
    <col min="1" max="1" width="4.5703125" style="23" customWidth="1"/>
    <col min="2" max="2" width="12.42578125" style="23" customWidth="1"/>
    <col min="3" max="3" width="50.85546875" style="23" customWidth="1"/>
    <col min="4" max="4" width="16.42578125" style="24" customWidth="1"/>
    <col min="5" max="5" width="8.5703125" style="23" customWidth="1"/>
    <col min="6" max="6" width="9.7109375" style="23" customWidth="1"/>
    <col min="7" max="7" width="9.140625" style="23"/>
    <col min="8" max="8" width="19.42578125" style="23" customWidth="1"/>
    <col min="9" max="37" width="9.140625" style="23"/>
    <col min="38" max="16384" width="9.140625" style="25"/>
  </cols>
  <sheetData>
    <row r="1" spans="1:4" ht="18.75">
      <c r="C1" s="26"/>
      <c r="D1" s="219" t="s">
        <v>128</v>
      </c>
    </row>
    <row r="2" spans="1:4" ht="18.75">
      <c r="C2" s="26"/>
      <c r="D2" s="216" t="s">
        <v>427</v>
      </c>
    </row>
    <row r="3" spans="1:4" ht="18.75">
      <c r="D3" s="216" t="s">
        <v>0</v>
      </c>
    </row>
    <row r="4" spans="1:4" ht="18.75">
      <c r="C4" s="264" t="s">
        <v>428</v>
      </c>
      <c r="D4" s="264"/>
    </row>
    <row r="5" spans="1:4" ht="18.75">
      <c r="D5" s="216"/>
    </row>
    <row r="6" spans="1:4" ht="18.75">
      <c r="C6" s="26"/>
      <c r="D6" s="216" t="s">
        <v>435</v>
      </c>
    </row>
    <row r="7" spans="1:4" ht="18.75">
      <c r="C7" s="265" t="s">
        <v>169</v>
      </c>
      <c r="D7" s="265"/>
    </row>
    <row r="8" spans="1:4" ht="18.75">
      <c r="C8" s="26"/>
      <c r="D8" s="216" t="s">
        <v>2</v>
      </c>
    </row>
    <row r="9" spans="1:4" ht="21" customHeight="1">
      <c r="A9" s="26"/>
      <c r="B9" s="26"/>
      <c r="D9" s="216" t="s">
        <v>0</v>
      </c>
    </row>
    <row r="10" spans="1:4" ht="24.75" customHeight="1">
      <c r="A10" s="26"/>
      <c r="B10" s="26"/>
      <c r="C10" s="264" t="s">
        <v>433</v>
      </c>
      <c r="D10" s="264"/>
    </row>
    <row r="11" spans="1:4" ht="20.25" customHeight="1">
      <c r="A11" s="26"/>
      <c r="B11" s="26"/>
      <c r="C11" s="266" t="s">
        <v>430</v>
      </c>
      <c r="D11" s="266"/>
    </row>
    <row r="12" spans="1:4" ht="20.25" customHeight="1">
      <c r="A12" s="26"/>
      <c r="B12" s="26"/>
      <c r="C12" s="266" t="s">
        <v>431</v>
      </c>
      <c r="D12" s="266"/>
    </row>
    <row r="13" spans="1:4" ht="20.25" customHeight="1">
      <c r="A13" s="26"/>
      <c r="B13" s="26"/>
      <c r="C13" s="269" t="s">
        <v>436</v>
      </c>
      <c r="D13" s="269"/>
    </row>
    <row r="14" spans="1:4" ht="36" customHeight="1">
      <c r="A14" s="26"/>
      <c r="B14" s="26"/>
      <c r="C14" s="26"/>
    </row>
    <row r="15" spans="1:4" ht="21.75" customHeight="1">
      <c r="A15" s="268" t="s">
        <v>186</v>
      </c>
      <c r="B15" s="268"/>
      <c r="C15" s="268"/>
      <c r="D15" s="268"/>
    </row>
    <row r="16" spans="1:4" ht="21.75" customHeight="1">
      <c r="A16" s="268" t="s">
        <v>307</v>
      </c>
      <c r="B16" s="268"/>
      <c r="C16" s="268"/>
      <c r="D16" s="268"/>
    </row>
    <row r="17" spans="1:37" ht="48.75" customHeight="1">
      <c r="A17" s="26"/>
    </row>
    <row r="18" spans="1:37" ht="22.5" customHeight="1">
      <c r="D18" s="27" t="s">
        <v>42</v>
      </c>
    </row>
    <row r="19" spans="1:37" ht="63">
      <c r="A19" s="175" t="s">
        <v>100</v>
      </c>
      <c r="B19" s="176" t="s">
        <v>43</v>
      </c>
      <c r="C19" s="175" t="s">
        <v>44</v>
      </c>
      <c r="D19" s="177" t="s">
        <v>7</v>
      </c>
    </row>
    <row r="20" spans="1:37" s="30" customFormat="1" ht="18.75">
      <c r="A20" s="134"/>
      <c r="B20" s="134"/>
      <c r="C20" s="134" t="s">
        <v>45</v>
      </c>
      <c r="D20" s="136">
        <f>D22+D28+D35+D40+D42+D45+D48+D32+D51</f>
        <v>113718.16047999999</v>
      </c>
      <c r="E20" s="28"/>
      <c r="F20" s="28"/>
      <c r="G20" s="28"/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>
      <c r="A21" s="134"/>
      <c r="B21" s="134"/>
      <c r="C21" s="134" t="s">
        <v>46</v>
      </c>
      <c r="D21" s="137"/>
      <c r="F21" s="31"/>
    </row>
    <row r="22" spans="1:37">
      <c r="A22" s="134" t="s">
        <v>47</v>
      </c>
      <c r="B22" s="138" t="s">
        <v>48</v>
      </c>
      <c r="C22" s="143" t="s">
        <v>49</v>
      </c>
      <c r="D22" s="136">
        <f>D23+D24+D26+D27+D25</f>
        <v>21641.652160000001</v>
      </c>
      <c r="H22" s="32"/>
    </row>
    <row r="23" spans="1:37" ht="47.25">
      <c r="A23" s="134"/>
      <c r="B23" s="139" t="s">
        <v>50</v>
      </c>
      <c r="C23" s="140" t="s">
        <v>173</v>
      </c>
      <c r="D23" s="141">
        <f>'прил 6 (РП,ЦС,ГВПК)16'!K24</f>
        <v>1233</v>
      </c>
    </row>
    <row r="24" spans="1:37" ht="63">
      <c r="A24" s="134"/>
      <c r="B24" s="139" t="s">
        <v>51</v>
      </c>
      <c r="C24" s="140" t="s">
        <v>178</v>
      </c>
      <c r="D24" s="141">
        <f>'прил 6 (РП,ЦС,ГВПК)16'!K30</f>
        <v>17800.678</v>
      </c>
    </row>
    <row r="25" spans="1:37" ht="47.25">
      <c r="A25" s="134"/>
      <c r="B25" s="139" t="s">
        <v>174</v>
      </c>
      <c r="C25" s="140" t="s">
        <v>170</v>
      </c>
      <c r="D25" s="141">
        <f>'прил 6 (РП,ЦС,ГВПК)16'!K47</f>
        <v>431.2</v>
      </c>
    </row>
    <row r="26" spans="1:37">
      <c r="A26" s="134"/>
      <c r="B26" s="139" t="s">
        <v>52</v>
      </c>
      <c r="C26" s="140" t="s">
        <v>111</v>
      </c>
      <c r="D26" s="141">
        <f>'прил 6 (РП,ЦС,ГВПК)16'!K53</f>
        <v>100</v>
      </c>
    </row>
    <row r="27" spans="1:37">
      <c r="A27" s="134"/>
      <c r="B27" s="138" t="s">
        <v>53</v>
      </c>
      <c r="C27" s="134" t="s">
        <v>54</v>
      </c>
      <c r="D27" s="141">
        <f>'прил 6 (РП,ЦС,ГВПК)16'!K59</f>
        <v>2076.7741599999999</v>
      </c>
    </row>
    <row r="28" spans="1:37" ht="31.5">
      <c r="A28" s="134" t="s">
        <v>55</v>
      </c>
      <c r="B28" s="138" t="s">
        <v>57</v>
      </c>
      <c r="C28" s="140" t="s">
        <v>58</v>
      </c>
      <c r="D28" s="141">
        <f>D29+D31+D30</f>
        <v>8617.4998699999996</v>
      </c>
    </row>
    <row r="29" spans="1:37" ht="47.25">
      <c r="A29" s="134"/>
      <c r="B29" s="138" t="s">
        <v>59</v>
      </c>
      <c r="C29" s="140" t="s">
        <v>60</v>
      </c>
      <c r="D29" s="141">
        <f>'прил 6 (РП,ЦС,ГВПК)16'!K93</f>
        <v>8446.2218699999994</v>
      </c>
    </row>
    <row r="30" spans="1:37">
      <c r="A30" s="134"/>
      <c r="B30" s="138" t="s">
        <v>237</v>
      </c>
      <c r="C30" s="140" t="s">
        <v>233</v>
      </c>
      <c r="D30" s="141">
        <f>'прил 6 (РП,ЦС,ГВПК)16'!K116</f>
        <v>151.27799999999999</v>
      </c>
    </row>
    <row r="31" spans="1:37" ht="40.5" customHeight="1">
      <c r="A31" s="134"/>
      <c r="B31" s="138" t="s">
        <v>164</v>
      </c>
      <c r="C31" s="140" t="s">
        <v>61</v>
      </c>
      <c r="D31" s="141">
        <f>'прил 6 (РП,ЦС,ГВПК)16'!K127</f>
        <v>20</v>
      </c>
    </row>
    <row r="32" spans="1:37">
      <c r="A32" s="134" t="s">
        <v>56</v>
      </c>
      <c r="B32" s="138" t="s">
        <v>63</v>
      </c>
      <c r="C32" s="134" t="s">
        <v>64</v>
      </c>
      <c r="D32" s="141">
        <f>D33+D34</f>
        <v>13079.523000000001</v>
      </c>
    </row>
    <row r="33" spans="1:4">
      <c r="A33" s="134"/>
      <c r="B33" s="138" t="s">
        <v>175</v>
      </c>
      <c r="C33" s="134" t="s">
        <v>180</v>
      </c>
      <c r="D33" s="141">
        <f>'прил 6 (РП,ЦС,ГВПК)16'!K138</f>
        <v>13039.523000000001</v>
      </c>
    </row>
    <row r="34" spans="1:4" ht="31.5">
      <c r="A34" s="134"/>
      <c r="B34" s="138" t="s">
        <v>65</v>
      </c>
      <c r="C34" s="142" t="s">
        <v>66</v>
      </c>
      <c r="D34" s="141">
        <f>'прил 6 (РП,ЦС,ГВПК)16'!K154</f>
        <v>40</v>
      </c>
    </row>
    <row r="35" spans="1:4">
      <c r="A35" s="134" t="s">
        <v>62</v>
      </c>
      <c r="B35" s="138" t="s">
        <v>68</v>
      </c>
      <c r="C35" s="134" t="s">
        <v>69</v>
      </c>
      <c r="D35" s="141">
        <f>D36+D37+D38+D39</f>
        <v>43864.231589999996</v>
      </c>
    </row>
    <row r="36" spans="1:4">
      <c r="A36" s="134"/>
      <c r="B36" s="138" t="s">
        <v>70</v>
      </c>
      <c r="C36" s="134" t="s">
        <v>71</v>
      </c>
      <c r="D36" s="141">
        <f>'прил 6 (РП,ЦС,ГВПК)16'!K165</f>
        <v>1364.52595</v>
      </c>
    </row>
    <row r="37" spans="1:4">
      <c r="A37" s="134"/>
      <c r="B37" s="138" t="s">
        <v>72</v>
      </c>
      <c r="C37" s="135" t="s">
        <v>73</v>
      </c>
      <c r="D37" s="141">
        <f>'прил 6 (РП,ЦС,ГВПК)16'!K180</f>
        <v>8932.7688100000014</v>
      </c>
    </row>
    <row r="38" spans="1:4">
      <c r="A38" s="134"/>
      <c r="B38" s="138" t="s">
        <v>74</v>
      </c>
      <c r="C38" s="135" t="s">
        <v>75</v>
      </c>
      <c r="D38" s="141">
        <f>'прил 6 (РП,ЦС,ГВПК)16'!K204</f>
        <v>27266.936829999999</v>
      </c>
    </row>
    <row r="39" spans="1:4" ht="31.5">
      <c r="A39" s="134"/>
      <c r="B39" s="138" t="s">
        <v>76</v>
      </c>
      <c r="C39" s="142" t="s">
        <v>77</v>
      </c>
      <c r="D39" s="141">
        <f>'прил 6 (РП,ЦС,ГВПК)16'!K225</f>
        <v>6300</v>
      </c>
    </row>
    <row r="40" spans="1:4">
      <c r="A40" s="134" t="s">
        <v>67</v>
      </c>
      <c r="B40" s="138" t="s">
        <v>79</v>
      </c>
      <c r="C40" s="135" t="s">
        <v>80</v>
      </c>
      <c r="D40" s="141">
        <f>D41</f>
        <v>2500</v>
      </c>
    </row>
    <row r="41" spans="1:4">
      <c r="A41" s="134"/>
      <c r="B41" s="138" t="s">
        <v>81</v>
      </c>
      <c r="C41" s="143" t="s">
        <v>82</v>
      </c>
      <c r="D41" s="141">
        <f>'прил 6 (РП,ЦС,ГВПК)16'!K233</f>
        <v>2500</v>
      </c>
    </row>
    <row r="42" spans="1:4">
      <c r="A42" s="134" t="s">
        <v>78</v>
      </c>
      <c r="B42" s="138" t="s">
        <v>84</v>
      </c>
      <c r="C42" s="140" t="s">
        <v>85</v>
      </c>
      <c r="D42" s="141">
        <f>D43+D44</f>
        <v>18745.029470000001</v>
      </c>
    </row>
    <row r="43" spans="1:4">
      <c r="A43" s="134"/>
      <c r="B43" s="138" t="s">
        <v>86</v>
      </c>
      <c r="C43" s="135" t="s">
        <v>87</v>
      </c>
      <c r="D43" s="141">
        <f>'прил 6 (РП,ЦС,ГВПК)16'!K254</f>
        <v>18583.493470000001</v>
      </c>
    </row>
    <row r="44" spans="1:4" ht="31.5">
      <c r="A44" s="134"/>
      <c r="B44" s="138" t="s">
        <v>227</v>
      </c>
      <c r="C44" s="142" t="s">
        <v>222</v>
      </c>
      <c r="D44" s="141">
        <f>'прил 6 (РП,ЦС,ГВПК)16'!K288</f>
        <v>161.536</v>
      </c>
    </row>
    <row r="45" spans="1:4">
      <c r="A45" s="134" t="s">
        <v>83</v>
      </c>
      <c r="B45" s="138" t="s">
        <v>89</v>
      </c>
      <c r="C45" s="134" t="s">
        <v>90</v>
      </c>
      <c r="D45" s="141">
        <f>D46+D47</f>
        <v>1808.8719999999998</v>
      </c>
    </row>
    <row r="46" spans="1:4">
      <c r="A46" s="134"/>
      <c r="B46" s="138" t="s">
        <v>91</v>
      </c>
      <c r="C46" s="134" t="s">
        <v>92</v>
      </c>
      <c r="D46" s="141">
        <f>'прил 6 (РП,ЦС,ГВПК)16'!K300</f>
        <v>1086.8719999999998</v>
      </c>
    </row>
    <row r="47" spans="1:4">
      <c r="A47" s="134"/>
      <c r="B47" s="138" t="s">
        <v>93</v>
      </c>
      <c r="C47" s="134" t="s">
        <v>94</v>
      </c>
      <c r="D47" s="141">
        <f>'прил 6 (РП,ЦС,ГВПК)16'!K306</f>
        <v>722</v>
      </c>
    </row>
    <row r="48" spans="1:4">
      <c r="A48" s="134" t="s">
        <v>88</v>
      </c>
      <c r="B48" s="138" t="s">
        <v>96</v>
      </c>
      <c r="C48" s="134" t="s">
        <v>97</v>
      </c>
      <c r="D48" s="141">
        <f>D49+D50</f>
        <v>950</v>
      </c>
    </row>
    <row r="49" spans="1:4">
      <c r="A49" s="134"/>
      <c r="B49" s="138" t="s">
        <v>98</v>
      </c>
      <c r="C49" s="134" t="s">
        <v>99</v>
      </c>
      <c r="D49" s="141">
        <f>'прил 6 (РП,ЦС,ГВПК)16'!K317</f>
        <v>750</v>
      </c>
    </row>
    <row r="50" spans="1:4">
      <c r="A50" s="134"/>
      <c r="B50" s="138" t="s">
        <v>163</v>
      </c>
      <c r="C50" s="134" t="s">
        <v>162</v>
      </c>
      <c r="D50" s="141">
        <f>'прил 6 (РП,ЦС,ГВПК)16'!K327</f>
        <v>200</v>
      </c>
    </row>
    <row r="51" spans="1:4" ht="31.5">
      <c r="A51" s="134" t="s">
        <v>95</v>
      </c>
      <c r="B51" s="138" t="s">
        <v>165</v>
      </c>
      <c r="C51" s="142" t="s">
        <v>167</v>
      </c>
      <c r="D51" s="141">
        <f>D52</f>
        <v>2511.35239</v>
      </c>
    </row>
    <row r="52" spans="1:4" ht="31.5">
      <c r="A52" s="134"/>
      <c r="B52" s="138" t="s">
        <v>166</v>
      </c>
      <c r="C52" s="142" t="s">
        <v>179</v>
      </c>
      <c r="D52" s="141">
        <f>'прил 6 (РП,ЦС,ГВПК)16'!K335</f>
        <v>2511.35239</v>
      </c>
    </row>
    <row r="53" spans="1:4" ht="26.25" customHeight="1">
      <c r="A53" s="33"/>
      <c r="B53" s="34"/>
      <c r="C53" s="91"/>
      <c r="D53" s="92"/>
    </row>
    <row r="54" spans="1:4" ht="26.25" customHeight="1">
      <c r="A54" s="33"/>
      <c r="B54" s="34"/>
      <c r="C54" s="91"/>
      <c r="D54" s="92"/>
    </row>
    <row r="55" spans="1:4" ht="26.25" customHeight="1">
      <c r="A55" s="33"/>
      <c r="B55" s="34"/>
      <c r="C55" s="91"/>
      <c r="D55" s="92"/>
    </row>
    <row r="56" spans="1:4" ht="18.75">
      <c r="A56" s="35" t="s">
        <v>457</v>
      </c>
      <c r="B56" s="36"/>
      <c r="C56" s="36"/>
      <c r="D56" s="36"/>
    </row>
    <row r="57" spans="1:4" ht="18.75">
      <c r="A57" s="35" t="s">
        <v>461</v>
      </c>
      <c r="B57" s="36"/>
      <c r="C57" s="36"/>
      <c r="D57" s="36"/>
    </row>
    <row r="58" spans="1:4" ht="18.75">
      <c r="A58" s="146" t="s">
        <v>459</v>
      </c>
      <c r="D58" s="220" t="s">
        <v>460</v>
      </c>
    </row>
  </sheetData>
  <sheetProtection selectLockedCells="1" selectUnlockedCells="1"/>
  <mergeCells count="8">
    <mergeCell ref="A15:D15"/>
    <mergeCell ref="A16:D16"/>
    <mergeCell ref="C11:D11"/>
    <mergeCell ref="C4:D4"/>
    <mergeCell ref="C7:D7"/>
    <mergeCell ref="C10:D10"/>
    <mergeCell ref="C12:D12"/>
    <mergeCell ref="C13:D13"/>
  </mergeCells>
  <printOptions horizontalCentered="1"/>
  <pageMargins left="1.1811023622047245" right="0.39370078740157483" top="0.78740157480314965" bottom="0.78740157480314965" header="0" footer="0.51181102362204722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47"/>
  <sheetViews>
    <sheetView view="pageBreakPreview" topLeftCell="A337" zoomScaleNormal="85" zoomScaleSheetLayoutView="100" workbookViewId="0">
      <selection activeCell="K190" sqref="K190"/>
    </sheetView>
  </sheetViews>
  <sheetFormatPr defaultRowHeight="18.75"/>
  <cols>
    <col min="1" max="1" width="4.7109375" style="37" customWidth="1"/>
    <col min="2" max="2" width="49" style="38" customWidth="1"/>
    <col min="3" max="3" width="5.140625" style="39" hidden="1" customWidth="1"/>
    <col min="4" max="5" width="4.42578125" style="3" customWidth="1"/>
    <col min="6" max="6" width="3.140625" style="3" customWidth="1"/>
    <col min="7" max="7" width="2.28515625" style="3" customWidth="1"/>
    <col min="8" max="8" width="3.140625" style="3" customWidth="1"/>
    <col min="9" max="9" width="6.42578125" style="3" customWidth="1"/>
    <col min="10" max="10" width="4.28515625" style="3" customWidth="1"/>
    <col min="11" max="11" width="9.85546875" style="4" customWidth="1"/>
    <col min="12" max="12" width="17.28515625" style="40" customWidth="1"/>
    <col min="13" max="13" width="17.28515625" style="41" customWidth="1"/>
    <col min="14" max="14" width="17.42578125" style="37" customWidth="1"/>
    <col min="15" max="16384" width="9.140625" style="37"/>
  </cols>
  <sheetData>
    <row r="1" spans="1:12" s="1" customFormat="1">
      <c r="B1" s="82"/>
      <c r="C1" s="214"/>
      <c r="D1" s="275" t="s">
        <v>437</v>
      </c>
      <c r="E1" s="275"/>
      <c r="F1" s="275"/>
      <c r="G1" s="275"/>
      <c r="H1" s="275"/>
      <c r="I1" s="275"/>
      <c r="J1" s="275"/>
      <c r="K1" s="275"/>
      <c r="L1" s="179"/>
    </row>
    <row r="2" spans="1:12" s="1" customFormat="1">
      <c r="A2" s="6"/>
      <c r="B2" s="82"/>
      <c r="C2" s="180"/>
      <c r="D2" s="215"/>
      <c r="E2" s="215"/>
      <c r="F2" s="215"/>
      <c r="G2" s="215"/>
      <c r="H2" s="215"/>
      <c r="I2" s="215"/>
      <c r="K2" s="216" t="s">
        <v>427</v>
      </c>
    </row>
    <row r="3" spans="1:12" s="1" customFormat="1">
      <c r="A3" s="6"/>
      <c r="B3" s="82"/>
      <c r="C3" s="180"/>
      <c r="D3" s="215"/>
      <c r="E3" s="215"/>
      <c r="F3" s="215"/>
      <c r="G3" s="215"/>
      <c r="H3" s="215"/>
      <c r="I3" s="215"/>
      <c r="K3" s="216" t="s">
        <v>0</v>
      </c>
    </row>
    <row r="4" spans="1:12" s="1" customFormat="1">
      <c r="A4" s="6"/>
      <c r="B4" s="82"/>
      <c r="C4" s="180"/>
      <c r="D4" s="149" t="s">
        <v>438</v>
      </c>
      <c r="E4" s="149"/>
      <c r="F4" s="149"/>
      <c r="G4" s="149"/>
      <c r="H4" s="149"/>
      <c r="I4" s="149"/>
      <c r="J4" s="149"/>
      <c r="K4" s="179"/>
    </row>
    <row r="5" spans="1:12" s="1" customFormat="1">
      <c r="B5" s="82"/>
      <c r="C5" s="214"/>
      <c r="D5" s="215"/>
      <c r="E5" s="215"/>
      <c r="F5" s="215"/>
      <c r="G5" s="215"/>
      <c r="H5" s="215"/>
      <c r="I5" s="215"/>
      <c r="J5" s="217"/>
      <c r="K5" s="40"/>
      <c r="L5" s="179"/>
    </row>
    <row r="6" spans="1:12" s="1" customFormat="1">
      <c r="A6" s="6"/>
      <c r="B6" s="82"/>
      <c r="C6" s="180"/>
      <c r="D6" s="275" t="s">
        <v>439</v>
      </c>
      <c r="E6" s="275"/>
      <c r="F6" s="275"/>
      <c r="G6" s="275"/>
      <c r="H6" s="275"/>
      <c r="I6" s="275"/>
      <c r="J6" s="275"/>
      <c r="K6" s="275"/>
    </row>
    <row r="7" spans="1:12" s="1" customFormat="1" ht="23.25" customHeight="1">
      <c r="A7" s="6"/>
      <c r="B7" s="82"/>
      <c r="C7" s="180"/>
      <c r="D7" s="276" t="s">
        <v>169</v>
      </c>
      <c r="E7" s="276"/>
      <c r="F7" s="276"/>
      <c r="G7" s="276"/>
      <c r="H7" s="276"/>
      <c r="I7" s="276"/>
      <c r="J7" s="276"/>
      <c r="K7" s="276"/>
    </row>
    <row r="8" spans="1:12" s="1" customFormat="1">
      <c r="A8" s="6"/>
      <c r="B8" s="82"/>
      <c r="C8" s="180"/>
      <c r="D8" s="215"/>
      <c r="E8" s="215"/>
      <c r="F8" s="215"/>
      <c r="G8" s="215"/>
      <c r="H8" s="215"/>
      <c r="I8" s="215"/>
      <c r="K8" s="216" t="s">
        <v>427</v>
      </c>
    </row>
    <row r="9" spans="1:12" s="1" customFormat="1">
      <c r="A9" s="6"/>
      <c r="B9" s="82"/>
      <c r="C9" s="180"/>
      <c r="D9" s="215"/>
      <c r="E9" s="215"/>
      <c r="F9" s="215"/>
      <c r="G9" s="215"/>
      <c r="H9" s="215"/>
      <c r="I9" s="215"/>
      <c r="K9" s="216" t="s">
        <v>0</v>
      </c>
    </row>
    <row r="10" spans="1:12" s="1" customFormat="1">
      <c r="A10" s="6"/>
      <c r="B10" s="82"/>
      <c r="C10" s="180"/>
      <c r="D10" s="149" t="s">
        <v>433</v>
      </c>
      <c r="E10" s="149"/>
      <c r="F10" s="149"/>
      <c r="G10" s="149"/>
      <c r="H10" s="149"/>
      <c r="I10" s="149"/>
      <c r="J10" s="149"/>
      <c r="K10" s="179"/>
    </row>
    <row r="11" spans="1:12" s="1" customFormat="1" ht="18.75" customHeight="1">
      <c r="B11" s="277" t="s">
        <v>430</v>
      </c>
      <c r="C11" s="277"/>
      <c r="D11" s="277"/>
      <c r="E11" s="277"/>
      <c r="F11" s="277"/>
      <c r="G11" s="277"/>
      <c r="H11" s="277"/>
      <c r="I11" s="277"/>
      <c r="J11" s="277"/>
      <c r="K11" s="277"/>
      <c r="L11" s="179"/>
    </row>
    <row r="12" spans="1:12" s="1" customFormat="1" ht="18.75" customHeight="1">
      <c r="B12" s="277" t="s">
        <v>431</v>
      </c>
      <c r="C12" s="277"/>
      <c r="D12" s="277"/>
      <c r="E12" s="277"/>
      <c r="F12" s="277"/>
      <c r="G12" s="277"/>
      <c r="H12" s="277"/>
      <c r="I12" s="277"/>
      <c r="J12" s="277"/>
      <c r="K12" s="277"/>
      <c r="L12" s="179"/>
    </row>
    <row r="13" spans="1:12" s="1" customFormat="1">
      <c r="A13" s="6"/>
      <c r="B13" s="82"/>
      <c r="C13" s="180"/>
      <c r="D13" s="149" t="s">
        <v>436</v>
      </c>
      <c r="E13" s="149"/>
      <c r="F13" s="149"/>
      <c r="G13" s="149"/>
      <c r="H13" s="149"/>
      <c r="I13" s="149"/>
      <c r="J13" s="149"/>
      <c r="K13" s="179"/>
    </row>
    <row r="14" spans="1:12" ht="16.5" customHeight="1"/>
    <row r="15" spans="1:12" s="88" customFormat="1" ht="18.75" customHeight="1">
      <c r="A15" s="274" t="s">
        <v>399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89"/>
    </row>
    <row r="16" spans="1:12" s="88" customFormat="1" ht="18.75" customHeight="1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89"/>
    </row>
    <row r="17" spans="1:13" s="88" customFormat="1" ht="18.75" customHeight="1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89"/>
    </row>
    <row r="18" spans="1:13" ht="14.2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41"/>
      <c r="M18" s="37"/>
    </row>
    <row r="19" spans="1:13" ht="15.75">
      <c r="A19" s="42"/>
      <c r="B19" s="44"/>
      <c r="C19" s="43"/>
      <c r="D19" s="43"/>
      <c r="E19" s="43"/>
      <c r="F19" s="43"/>
      <c r="G19" s="43"/>
      <c r="H19" s="43"/>
      <c r="I19" s="43"/>
      <c r="J19" s="45"/>
      <c r="K19" s="27" t="s">
        <v>42</v>
      </c>
      <c r="L19" s="41"/>
      <c r="M19" s="37"/>
    </row>
    <row r="20" spans="1:13" ht="33" customHeight="1">
      <c r="A20" s="170" t="s">
        <v>100</v>
      </c>
      <c r="B20" s="171" t="s">
        <v>44</v>
      </c>
      <c r="C20" s="172" t="s">
        <v>101</v>
      </c>
      <c r="D20" s="173" t="s">
        <v>102</v>
      </c>
      <c r="E20" s="173" t="s">
        <v>103</v>
      </c>
      <c r="F20" s="271" t="s">
        <v>104</v>
      </c>
      <c r="G20" s="272"/>
      <c r="H20" s="272"/>
      <c r="I20" s="273"/>
      <c r="J20" s="173" t="s">
        <v>105</v>
      </c>
      <c r="K20" s="174" t="s">
        <v>106</v>
      </c>
      <c r="L20" s="41"/>
      <c r="M20" s="37"/>
    </row>
    <row r="21" spans="1:13" s="47" customFormat="1" ht="15.75">
      <c r="A21" s="99">
        <v>1</v>
      </c>
      <c r="B21" s="99">
        <v>2</v>
      </c>
      <c r="C21" s="98">
        <v>3</v>
      </c>
      <c r="D21" s="99">
        <v>3</v>
      </c>
      <c r="E21" s="99">
        <v>4</v>
      </c>
      <c r="F21" s="150"/>
      <c r="G21" s="151">
        <v>5</v>
      </c>
      <c r="H21" s="151"/>
      <c r="I21" s="152"/>
      <c r="J21" s="152">
        <v>6</v>
      </c>
      <c r="K21" s="99">
        <v>7</v>
      </c>
      <c r="L21" s="46"/>
    </row>
    <row r="22" spans="1:13" s="47" customFormat="1" ht="31.5">
      <c r="A22" s="100"/>
      <c r="B22" s="85" t="s">
        <v>107</v>
      </c>
      <c r="C22" s="101">
        <v>992</v>
      </c>
      <c r="D22" s="100"/>
      <c r="E22" s="100"/>
      <c r="F22" s="153"/>
      <c r="G22" s="154"/>
      <c r="H22" s="154"/>
      <c r="I22" s="155"/>
      <c r="J22" s="155"/>
      <c r="K22" s="102">
        <f>K23+K92+K137+K164+K232+K253+K299+K316+K334</f>
        <v>113718.16048000001</v>
      </c>
      <c r="L22" s="48"/>
    </row>
    <row r="23" spans="1:13" s="47" customFormat="1" ht="15.75">
      <c r="A23" s="94" t="s">
        <v>47</v>
      </c>
      <c r="B23" s="85" t="s">
        <v>49</v>
      </c>
      <c r="C23" s="101">
        <v>992</v>
      </c>
      <c r="D23" s="84" t="s">
        <v>108</v>
      </c>
      <c r="E23" s="101"/>
      <c r="F23" s="156"/>
      <c r="G23" s="157"/>
      <c r="H23" s="157"/>
      <c r="I23" s="158"/>
      <c r="J23" s="155"/>
      <c r="K23" s="102">
        <f>K24+K30+K47+K53+K59</f>
        <v>21641.652160000001</v>
      </c>
      <c r="L23" s="48"/>
    </row>
    <row r="24" spans="1:13" s="47" customFormat="1" ht="47.25">
      <c r="A24" s="94"/>
      <c r="B24" s="90" t="s">
        <v>173</v>
      </c>
      <c r="C24" s="101">
        <v>992</v>
      </c>
      <c r="D24" s="84" t="s">
        <v>108</v>
      </c>
      <c r="E24" s="84" t="s">
        <v>109</v>
      </c>
      <c r="F24" s="156"/>
      <c r="G24" s="157"/>
      <c r="H24" s="157"/>
      <c r="I24" s="158"/>
      <c r="J24" s="155"/>
      <c r="K24" s="102">
        <f>K25</f>
        <v>1233</v>
      </c>
      <c r="L24" s="48"/>
    </row>
    <row r="25" spans="1:13" s="47" customFormat="1" ht="31.5">
      <c r="A25" s="94"/>
      <c r="B25" s="159" t="s">
        <v>313</v>
      </c>
      <c r="C25" s="101">
        <v>992</v>
      </c>
      <c r="D25" s="84" t="s">
        <v>108</v>
      </c>
      <c r="E25" s="84" t="s">
        <v>109</v>
      </c>
      <c r="F25" s="156" t="s">
        <v>234</v>
      </c>
      <c r="G25" s="157" t="s">
        <v>189</v>
      </c>
      <c r="H25" s="157" t="s">
        <v>308</v>
      </c>
      <c r="I25" s="158" t="s">
        <v>309</v>
      </c>
      <c r="J25" s="155"/>
      <c r="K25" s="102">
        <f>K26</f>
        <v>1233</v>
      </c>
      <c r="L25" s="48"/>
    </row>
    <row r="26" spans="1:13" s="47" customFormat="1" ht="31.5">
      <c r="A26" s="94"/>
      <c r="B26" s="159" t="s">
        <v>253</v>
      </c>
      <c r="C26" s="101">
        <v>992</v>
      </c>
      <c r="D26" s="84" t="s">
        <v>108</v>
      </c>
      <c r="E26" s="84" t="s">
        <v>109</v>
      </c>
      <c r="F26" s="156" t="s">
        <v>234</v>
      </c>
      <c r="G26" s="157" t="s">
        <v>191</v>
      </c>
      <c r="H26" s="157" t="s">
        <v>308</v>
      </c>
      <c r="I26" s="158" t="s">
        <v>309</v>
      </c>
      <c r="J26" s="155"/>
      <c r="K26" s="102">
        <f>K27</f>
        <v>1233</v>
      </c>
      <c r="L26" s="48"/>
    </row>
    <row r="27" spans="1:13" s="47" customFormat="1" ht="47.25">
      <c r="A27" s="94"/>
      <c r="B27" s="159" t="s">
        <v>314</v>
      </c>
      <c r="C27" s="101">
        <v>992</v>
      </c>
      <c r="D27" s="84" t="s">
        <v>108</v>
      </c>
      <c r="E27" s="84" t="s">
        <v>109</v>
      </c>
      <c r="F27" s="156" t="s">
        <v>234</v>
      </c>
      <c r="G27" s="157" t="s">
        <v>191</v>
      </c>
      <c r="H27" s="157" t="s">
        <v>108</v>
      </c>
      <c r="I27" s="158" t="s">
        <v>309</v>
      </c>
      <c r="J27" s="155"/>
      <c r="K27" s="102">
        <f>K28</f>
        <v>1233</v>
      </c>
      <c r="L27" s="48"/>
    </row>
    <row r="28" spans="1:13" s="47" customFormat="1" ht="31.5">
      <c r="A28" s="94"/>
      <c r="B28" s="159" t="s">
        <v>192</v>
      </c>
      <c r="C28" s="83">
        <v>992</v>
      </c>
      <c r="D28" s="84" t="s">
        <v>108</v>
      </c>
      <c r="E28" s="84" t="s">
        <v>109</v>
      </c>
      <c r="F28" s="156" t="s">
        <v>234</v>
      </c>
      <c r="G28" s="157" t="s">
        <v>191</v>
      </c>
      <c r="H28" s="157" t="s">
        <v>108</v>
      </c>
      <c r="I28" s="158" t="s">
        <v>312</v>
      </c>
      <c r="J28" s="155"/>
      <c r="K28" s="102">
        <f>K29</f>
        <v>1233</v>
      </c>
      <c r="L28" s="48"/>
    </row>
    <row r="29" spans="1:13" s="47" customFormat="1" ht="83.25" customHeight="1">
      <c r="A29" s="94"/>
      <c r="B29" s="159" t="s">
        <v>193</v>
      </c>
      <c r="C29" s="83">
        <v>992</v>
      </c>
      <c r="D29" s="84" t="s">
        <v>108</v>
      </c>
      <c r="E29" s="84" t="s">
        <v>109</v>
      </c>
      <c r="F29" s="156" t="s">
        <v>234</v>
      </c>
      <c r="G29" s="157" t="s">
        <v>191</v>
      </c>
      <c r="H29" s="157" t="s">
        <v>108</v>
      </c>
      <c r="I29" s="158" t="s">
        <v>312</v>
      </c>
      <c r="J29" s="155" t="s">
        <v>194</v>
      </c>
      <c r="K29" s="102">
        <v>1233</v>
      </c>
      <c r="L29" s="48"/>
    </row>
    <row r="30" spans="1:13" s="47" customFormat="1" ht="63">
      <c r="A30" s="87"/>
      <c r="B30" s="90" t="s">
        <v>178</v>
      </c>
      <c r="C30" s="101">
        <v>992</v>
      </c>
      <c r="D30" s="84" t="s">
        <v>108</v>
      </c>
      <c r="E30" s="84" t="s">
        <v>110</v>
      </c>
      <c r="F30" s="156"/>
      <c r="G30" s="157"/>
      <c r="H30" s="157"/>
      <c r="I30" s="158"/>
      <c r="J30" s="155"/>
      <c r="K30" s="102">
        <f>K31+K42</f>
        <v>17800.678</v>
      </c>
      <c r="L30" s="48"/>
    </row>
    <row r="31" spans="1:13" s="47" customFormat="1" ht="31.5">
      <c r="A31" s="87"/>
      <c r="B31" s="159" t="s">
        <v>313</v>
      </c>
      <c r="C31" s="101">
        <v>992</v>
      </c>
      <c r="D31" s="84" t="s">
        <v>108</v>
      </c>
      <c r="E31" s="84" t="s">
        <v>110</v>
      </c>
      <c r="F31" s="156" t="s">
        <v>234</v>
      </c>
      <c r="G31" s="157" t="s">
        <v>189</v>
      </c>
      <c r="H31" s="157" t="s">
        <v>308</v>
      </c>
      <c r="I31" s="158" t="s">
        <v>309</v>
      </c>
      <c r="J31" s="155"/>
      <c r="K31" s="102">
        <f>K34+K40+K38</f>
        <v>17712.400000000001</v>
      </c>
      <c r="L31" s="48"/>
    </row>
    <row r="32" spans="1:13" ht="31.5">
      <c r="A32" s="94"/>
      <c r="B32" s="159" t="s">
        <v>253</v>
      </c>
      <c r="C32" s="101">
        <v>992</v>
      </c>
      <c r="D32" s="84" t="s">
        <v>108</v>
      </c>
      <c r="E32" s="84" t="s">
        <v>110</v>
      </c>
      <c r="F32" s="156" t="s">
        <v>234</v>
      </c>
      <c r="G32" s="157" t="s">
        <v>191</v>
      </c>
      <c r="H32" s="157" t="s">
        <v>308</v>
      </c>
      <c r="I32" s="158" t="s">
        <v>309</v>
      </c>
      <c r="J32" s="155"/>
      <c r="K32" s="102">
        <f>K34+K38+K40</f>
        <v>17712.400000000001</v>
      </c>
      <c r="L32" s="50"/>
      <c r="M32" s="37"/>
    </row>
    <row r="33" spans="1:13" ht="31.5">
      <c r="A33" s="94"/>
      <c r="B33" s="159" t="s">
        <v>315</v>
      </c>
      <c r="C33" s="101">
        <v>992</v>
      </c>
      <c r="D33" s="84" t="s">
        <v>108</v>
      </c>
      <c r="E33" s="84" t="s">
        <v>110</v>
      </c>
      <c r="F33" s="156" t="s">
        <v>234</v>
      </c>
      <c r="G33" s="157" t="s">
        <v>191</v>
      </c>
      <c r="H33" s="157" t="s">
        <v>109</v>
      </c>
      <c r="I33" s="158" t="s">
        <v>309</v>
      </c>
      <c r="J33" s="155"/>
      <c r="K33" s="102">
        <f>K34+K38+K40</f>
        <v>17712.400000000001</v>
      </c>
      <c r="L33" s="50"/>
      <c r="M33" s="37"/>
    </row>
    <row r="34" spans="1:13" ht="31.5">
      <c r="A34" s="87"/>
      <c r="B34" s="159" t="s">
        <v>195</v>
      </c>
      <c r="C34" s="101">
        <v>992</v>
      </c>
      <c r="D34" s="84" t="s">
        <v>108</v>
      </c>
      <c r="E34" s="84" t="s">
        <v>110</v>
      </c>
      <c r="F34" s="156" t="s">
        <v>234</v>
      </c>
      <c r="G34" s="157" t="s">
        <v>191</v>
      </c>
      <c r="H34" s="157" t="s">
        <v>109</v>
      </c>
      <c r="I34" s="158" t="s">
        <v>312</v>
      </c>
      <c r="J34" s="155"/>
      <c r="K34" s="102">
        <f>K35+K36+K37</f>
        <v>17533</v>
      </c>
      <c r="L34" s="50"/>
      <c r="M34" s="37"/>
    </row>
    <row r="35" spans="1:13" ht="83.25" customHeight="1">
      <c r="A35" s="87"/>
      <c r="B35" s="159" t="s">
        <v>193</v>
      </c>
      <c r="C35" s="101">
        <v>992</v>
      </c>
      <c r="D35" s="84" t="s">
        <v>108</v>
      </c>
      <c r="E35" s="84" t="s">
        <v>110</v>
      </c>
      <c r="F35" s="156" t="s">
        <v>234</v>
      </c>
      <c r="G35" s="157" t="s">
        <v>191</v>
      </c>
      <c r="H35" s="157" t="s">
        <v>109</v>
      </c>
      <c r="I35" s="158" t="s">
        <v>312</v>
      </c>
      <c r="J35" s="155" t="s">
        <v>194</v>
      </c>
      <c r="K35" s="102">
        <v>16977</v>
      </c>
      <c r="L35" s="50"/>
      <c r="M35" s="37"/>
    </row>
    <row r="36" spans="1:13" ht="31.5">
      <c r="A36" s="87"/>
      <c r="B36" s="159" t="s">
        <v>417</v>
      </c>
      <c r="C36" s="101">
        <v>992</v>
      </c>
      <c r="D36" s="84" t="s">
        <v>108</v>
      </c>
      <c r="E36" s="84" t="s">
        <v>110</v>
      </c>
      <c r="F36" s="156" t="s">
        <v>234</v>
      </c>
      <c r="G36" s="157" t="s">
        <v>191</v>
      </c>
      <c r="H36" s="157" t="s">
        <v>109</v>
      </c>
      <c r="I36" s="158" t="s">
        <v>312</v>
      </c>
      <c r="J36" s="155" t="s">
        <v>196</v>
      </c>
      <c r="K36" s="102">
        <v>500</v>
      </c>
      <c r="L36" s="50"/>
      <c r="M36" s="37"/>
    </row>
    <row r="37" spans="1:13" s="47" customFormat="1" ht="15.75">
      <c r="A37" s="94"/>
      <c r="B37" s="90" t="s">
        <v>197</v>
      </c>
      <c r="C37" s="101">
        <v>992</v>
      </c>
      <c r="D37" s="84" t="s">
        <v>108</v>
      </c>
      <c r="E37" s="84" t="s">
        <v>110</v>
      </c>
      <c r="F37" s="156" t="s">
        <v>234</v>
      </c>
      <c r="G37" s="157" t="s">
        <v>191</v>
      </c>
      <c r="H37" s="157" t="s">
        <v>109</v>
      </c>
      <c r="I37" s="158" t="s">
        <v>312</v>
      </c>
      <c r="J37" s="155" t="s">
        <v>198</v>
      </c>
      <c r="K37" s="102">
        <v>56</v>
      </c>
      <c r="L37" s="48"/>
    </row>
    <row r="38" spans="1:13" ht="47.25">
      <c r="A38" s="87"/>
      <c r="B38" s="85" t="s">
        <v>317</v>
      </c>
      <c r="C38" s="101">
        <v>992</v>
      </c>
      <c r="D38" s="84" t="s">
        <v>108</v>
      </c>
      <c r="E38" s="84" t="s">
        <v>110</v>
      </c>
      <c r="F38" s="156" t="s">
        <v>234</v>
      </c>
      <c r="G38" s="157" t="s">
        <v>191</v>
      </c>
      <c r="H38" s="157" t="s">
        <v>109</v>
      </c>
      <c r="I38" s="158" t="s">
        <v>316</v>
      </c>
      <c r="J38" s="155"/>
      <c r="K38" s="102">
        <f>K39</f>
        <v>12.4</v>
      </c>
      <c r="L38" s="50"/>
      <c r="M38" s="37"/>
    </row>
    <row r="39" spans="1:13" ht="31.5">
      <c r="A39" s="87"/>
      <c r="B39" s="159" t="s">
        <v>417</v>
      </c>
      <c r="C39" s="101">
        <v>992</v>
      </c>
      <c r="D39" s="84" t="s">
        <v>108</v>
      </c>
      <c r="E39" s="84" t="s">
        <v>110</v>
      </c>
      <c r="F39" s="156" t="s">
        <v>234</v>
      </c>
      <c r="G39" s="157" t="s">
        <v>191</v>
      </c>
      <c r="H39" s="157" t="s">
        <v>109</v>
      </c>
      <c r="I39" s="158" t="s">
        <v>316</v>
      </c>
      <c r="J39" s="155" t="s">
        <v>196</v>
      </c>
      <c r="K39" s="102">
        <v>12.4</v>
      </c>
      <c r="L39" s="50"/>
      <c r="M39" s="37"/>
    </row>
    <row r="40" spans="1:13" ht="47.25">
      <c r="A40" s="87"/>
      <c r="B40" s="85" t="s">
        <v>317</v>
      </c>
      <c r="C40" s="101">
        <v>992</v>
      </c>
      <c r="D40" s="84" t="s">
        <v>108</v>
      </c>
      <c r="E40" s="84" t="s">
        <v>110</v>
      </c>
      <c r="F40" s="156" t="s">
        <v>234</v>
      </c>
      <c r="G40" s="157" t="s">
        <v>191</v>
      </c>
      <c r="H40" s="157" t="s">
        <v>109</v>
      </c>
      <c r="I40" s="158" t="s">
        <v>318</v>
      </c>
      <c r="J40" s="155"/>
      <c r="K40" s="102">
        <f>K41</f>
        <v>167</v>
      </c>
      <c r="L40" s="50"/>
      <c r="M40" s="37"/>
    </row>
    <row r="41" spans="1:13" ht="31.5">
      <c r="A41" s="87"/>
      <c r="B41" s="159" t="s">
        <v>417</v>
      </c>
      <c r="C41" s="101">
        <v>992</v>
      </c>
      <c r="D41" s="84" t="s">
        <v>108</v>
      </c>
      <c r="E41" s="84" t="s">
        <v>110</v>
      </c>
      <c r="F41" s="156" t="s">
        <v>234</v>
      </c>
      <c r="G41" s="157" t="s">
        <v>191</v>
      </c>
      <c r="H41" s="157" t="s">
        <v>109</v>
      </c>
      <c r="I41" s="158" t="s">
        <v>318</v>
      </c>
      <c r="J41" s="155" t="s">
        <v>196</v>
      </c>
      <c r="K41" s="102">
        <v>167</v>
      </c>
      <c r="L41" s="50"/>
      <c r="M41" s="37"/>
    </row>
    <row r="42" spans="1:13" ht="31.5">
      <c r="A42" s="87"/>
      <c r="B42" s="90" t="s">
        <v>320</v>
      </c>
      <c r="C42" s="93">
        <v>992</v>
      </c>
      <c r="D42" s="94" t="s">
        <v>108</v>
      </c>
      <c r="E42" s="94" t="s">
        <v>110</v>
      </c>
      <c r="F42" s="156" t="s">
        <v>205</v>
      </c>
      <c r="G42" s="157" t="s">
        <v>189</v>
      </c>
      <c r="H42" s="157" t="s">
        <v>308</v>
      </c>
      <c r="I42" s="158" t="s">
        <v>309</v>
      </c>
      <c r="J42" s="161"/>
      <c r="K42" s="102">
        <f>K43</f>
        <v>88.278000000000006</v>
      </c>
      <c r="L42" s="50"/>
      <c r="M42" s="37"/>
    </row>
    <row r="43" spans="1:13" ht="15.75">
      <c r="A43" s="87"/>
      <c r="B43" s="90" t="s">
        <v>422</v>
      </c>
      <c r="C43" s="93">
        <v>992</v>
      </c>
      <c r="D43" s="94" t="s">
        <v>108</v>
      </c>
      <c r="E43" s="94" t="s">
        <v>110</v>
      </c>
      <c r="F43" s="156" t="s">
        <v>205</v>
      </c>
      <c r="G43" s="157" t="s">
        <v>155</v>
      </c>
      <c r="H43" s="157" t="s">
        <v>308</v>
      </c>
      <c r="I43" s="158" t="s">
        <v>309</v>
      </c>
      <c r="J43" s="161"/>
      <c r="K43" s="102">
        <f>K44</f>
        <v>88.278000000000006</v>
      </c>
      <c r="L43" s="50"/>
      <c r="M43" s="37"/>
    </row>
    <row r="44" spans="1:13" ht="47.25">
      <c r="A44" s="87"/>
      <c r="B44" s="90" t="s">
        <v>421</v>
      </c>
      <c r="C44" s="93">
        <v>992</v>
      </c>
      <c r="D44" s="94" t="s">
        <v>108</v>
      </c>
      <c r="E44" s="94" t="s">
        <v>110</v>
      </c>
      <c r="F44" s="156" t="s">
        <v>205</v>
      </c>
      <c r="G44" s="157" t="s">
        <v>155</v>
      </c>
      <c r="H44" s="157" t="s">
        <v>108</v>
      </c>
      <c r="I44" s="158" t="s">
        <v>309</v>
      </c>
      <c r="J44" s="161"/>
      <c r="K44" s="102">
        <f>K45</f>
        <v>88.278000000000006</v>
      </c>
      <c r="L44" s="50"/>
      <c r="M44" s="37"/>
    </row>
    <row r="45" spans="1:13" ht="47.25">
      <c r="A45" s="87"/>
      <c r="B45" s="162" t="s">
        <v>317</v>
      </c>
      <c r="C45" s="83">
        <v>992</v>
      </c>
      <c r="D45" s="94" t="s">
        <v>108</v>
      </c>
      <c r="E45" s="94" t="s">
        <v>110</v>
      </c>
      <c r="F45" s="156" t="s">
        <v>205</v>
      </c>
      <c r="G45" s="157" t="s">
        <v>155</v>
      </c>
      <c r="H45" s="157" t="s">
        <v>108</v>
      </c>
      <c r="I45" s="158" t="s">
        <v>318</v>
      </c>
      <c r="J45" s="155"/>
      <c r="K45" s="102">
        <f>K46</f>
        <v>88.278000000000006</v>
      </c>
      <c r="L45" s="50"/>
      <c r="M45" s="37"/>
    </row>
    <row r="46" spans="1:13" ht="31.5">
      <c r="A46" s="87"/>
      <c r="B46" s="159" t="s">
        <v>417</v>
      </c>
      <c r="C46" s="83">
        <v>992</v>
      </c>
      <c r="D46" s="94" t="s">
        <v>108</v>
      </c>
      <c r="E46" s="94" t="s">
        <v>110</v>
      </c>
      <c r="F46" s="156" t="s">
        <v>205</v>
      </c>
      <c r="G46" s="157" t="s">
        <v>155</v>
      </c>
      <c r="H46" s="157" t="s">
        <v>108</v>
      </c>
      <c r="I46" s="158" t="s">
        <v>318</v>
      </c>
      <c r="J46" s="155" t="s">
        <v>196</v>
      </c>
      <c r="K46" s="102">
        <v>88.278000000000006</v>
      </c>
      <c r="L46" s="50"/>
      <c r="M46" s="37"/>
    </row>
    <row r="47" spans="1:13" ht="47.25">
      <c r="A47" s="87"/>
      <c r="B47" s="90" t="s">
        <v>170</v>
      </c>
      <c r="C47" s="101">
        <v>991</v>
      </c>
      <c r="D47" s="84" t="s">
        <v>108</v>
      </c>
      <c r="E47" s="84" t="s">
        <v>126</v>
      </c>
      <c r="F47" s="156"/>
      <c r="G47" s="157"/>
      <c r="H47" s="157"/>
      <c r="I47" s="158"/>
      <c r="J47" s="155"/>
      <c r="K47" s="102">
        <f t="shared" ref="K47:K51" si="0">K48</f>
        <v>431.2</v>
      </c>
      <c r="L47" s="50"/>
      <c r="M47" s="37"/>
    </row>
    <row r="48" spans="1:13" ht="31.5">
      <c r="A48" s="87"/>
      <c r="B48" s="90" t="s">
        <v>454</v>
      </c>
      <c r="C48" s="101">
        <v>991</v>
      </c>
      <c r="D48" s="84" t="s">
        <v>108</v>
      </c>
      <c r="E48" s="84" t="s">
        <v>126</v>
      </c>
      <c r="F48" s="156" t="s">
        <v>453</v>
      </c>
      <c r="G48" s="157" t="s">
        <v>189</v>
      </c>
      <c r="H48" s="157" t="s">
        <v>308</v>
      </c>
      <c r="I48" s="158" t="s">
        <v>309</v>
      </c>
      <c r="J48" s="155"/>
      <c r="K48" s="102">
        <f t="shared" si="0"/>
        <v>431.2</v>
      </c>
      <c r="L48" s="50"/>
      <c r="M48" s="37"/>
    </row>
    <row r="49" spans="1:13" ht="47.25">
      <c r="A49" s="87"/>
      <c r="B49" s="90" t="s">
        <v>455</v>
      </c>
      <c r="C49" s="101">
        <v>991</v>
      </c>
      <c r="D49" s="84" t="s">
        <v>108</v>
      </c>
      <c r="E49" s="84" t="s">
        <v>126</v>
      </c>
      <c r="F49" s="156" t="s">
        <v>453</v>
      </c>
      <c r="G49" s="157" t="s">
        <v>191</v>
      </c>
      <c r="H49" s="157" t="s">
        <v>308</v>
      </c>
      <c r="I49" s="158" t="s">
        <v>309</v>
      </c>
      <c r="J49" s="155"/>
      <c r="K49" s="102">
        <f>K50</f>
        <v>431.2</v>
      </c>
      <c r="L49" s="50"/>
      <c r="M49" s="37"/>
    </row>
    <row r="50" spans="1:13" ht="47.25">
      <c r="A50" s="87"/>
      <c r="B50" s="90" t="s">
        <v>311</v>
      </c>
      <c r="C50" s="101">
        <v>991</v>
      </c>
      <c r="D50" s="84" t="s">
        <v>108</v>
      </c>
      <c r="E50" s="84" t="s">
        <v>126</v>
      </c>
      <c r="F50" s="156" t="s">
        <v>453</v>
      </c>
      <c r="G50" s="157" t="s">
        <v>191</v>
      </c>
      <c r="H50" s="157" t="s">
        <v>108</v>
      </c>
      <c r="I50" s="158" t="s">
        <v>309</v>
      </c>
      <c r="J50" s="155"/>
      <c r="K50" s="102">
        <f>K51</f>
        <v>431.2</v>
      </c>
      <c r="L50" s="50"/>
      <c r="M50" s="37"/>
    </row>
    <row r="51" spans="1:13" ht="47.25">
      <c r="A51" s="211"/>
      <c r="B51" s="90" t="s">
        <v>467</v>
      </c>
      <c r="C51" s="101">
        <v>991</v>
      </c>
      <c r="D51" s="84" t="s">
        <v>108</v>
      </c>
      <c r="E51" s="84" t="s">
        <v>126</v>
      </c>
      <c r="F51" s="156" t="s">
        <v>453</v>
      </c>
      <c r="G51" s="157" t="s">
        <v>191</v>
      </c>
      <c r="H51" s="157" t="s">
        <v>108</v>
      </c>
      <c r="I51" s="158" t="s">
        <v>310</v>
      </c>
      <c r="J51" s="155"/>
      <c r="K51" s="102">
        <f t="shared" si="0"/>
        <v>431.2</v>
      </c>
      <c r="L51" s="50"/>
      <c r="M51" s="37"/>
    </row>
    <row r="52" spans="1:13" ht="15.75">
      <c r="A52" s="87"/>
      <c r="B52" s="85" t="s">
        <v>200</v>
      </c>
      <c r="C52" s="101">
        <v>991</v>
      </c>
      <c r="D52" s="84" t="s">
        <v>108</v>
      </c>
      <c r="E52" s="84" t="s">
        <v>126</v>
      </c>
      <c r="F52" s="156" t="s">
        <v>453</v>
      </c>
      <c r="G52" s="157" t="s">
        <v>191</v>
      </c>
      <c r="H52" s="157" t="s">
        <v>108</v>
      </c>
      <c r="I52" s="158" t="s">
        <v>310</v>
      </c>
      <c r="J52" s="155" t="s">
        <v>201</v>
      </c>
      <c r="K52" s="102">
        <v>431.2</v>
      </c>
      <c r="L52" s="50"/>
      <c r="M52" s="37"/>
    </row>
    <row r="53" spans="1:13" ht="15.75">
      <c r="A53" s="87"/>
      <c r="B53" s="85" t="s">
        <v>111</v>
      </c>
      <c r="C53" s="103">
        <v>992</v>
      </c>
      <c r="D53" s="84" t="s">
        <v>108</v>
      </c>
      <c r="E53" s="84" t="s">
        <v>112</v>
      </c>
      <c r="F53" s="156"/>
      <c r="G53" s="157"/>
      <c r="H53" s="157"/>
      <c r="I53" s="158"/>
      <c r="J53" s="155"/>
      <c r="K53" s="102">
        <f>K54</f>
        <v>100</v>
      </c>
      <c r="L53" s="50"/>
      <c r="M53" s="37"/>
    </row>
    <row r="54" spans="1:13" ht="31.5">
      <c r="A54" s="87"/>
      <c r="B54" s="85" t="s">
        <v>320</v>
      </c>
      <c r="C54" s="101">
        <v>992</v>
      </c>
      <c r="D54" s="84" t="s">
        <v>108</v>
      </c>
      <c r="E54" s="84" t="s">
        <v>112</v>
      </c>
      <c r="F54" s="156" t="s">
        <v>205</v>
      </c>
      <c r="G54" s="157" t="s">
        <v>189</v>
      </c>
      <c r="H54" s="157" t="s">
        <v>308</v>
      </c>
      <c r="I54" s="158" t="s">
        <v>309</v>
      </c>
      <c r="J54" s="155"/>
      <c r="K54" s="102">
        <f>K55</f>
        <v>100</v>
      </c>
      <c r="L54" s="50"/>
      <c r="M54" s="37"/>
    </row>
    <row r="55" spans="1:13" ht="31.5">
      <c r="A55" s="87"/>
      <c r="B55" s="85" t="s">
        <v>202</v>
      </c>
      <c r="C55" s="101">
        <v>992</v>
      </c>
      <c r="D55" s="84" t="s">
        <v>108</v>
      </c>
      <c r="E55" s="84" t="s">
        <v>112</v>
      </c>
      <c r="F55" s="156" t="s">
        <v>205</v>
      </c>
      <c r="G55" s="157" t="s">
        <v>191</v>
      </c>
      <c r="H55" s="157" t="s">
        <v>308</v>
      </c>
      <c r="I55" s="158" t="s">
        <v>309</v>
      </c>
      <c r="J55" s="155"/>
      <c r="K55" s="102">
        <f>K56</f>
        <v>100</v>
      </c>
      <c r="L55" s="50"/>
      <c r="M55" s="37"/>
    </row>
    <row r="56" spans="1:13" ht="15.75">
      <c r="A56" s="87"/>
      <c r="B56" s="85" t="s">
        <v>111</v>
      </c>
      <c r="C56" s="101">
        <v>992</v>
      </c>
      <c r="D56" s="84" t="s">
        <v>108</v>
      </c>
      <c r="E56" s="84" t="s">
        <v>112</v>
      </c>
      <c r="F56" s="156" t="s">
        <v>205</v>
      </c>
      <c r="G56" s="157" t="s">
        <v>191</v>
      </c>
      <c r="H56" s="157" t="s">
        <v>108</v>
      </c>
      <c r="I56" s="158" t="s">
        <v>309</v>
      </c>
      <c r="J56" s="155"/>
      <c r="K56" s="102">
        <f>K57</f>
        <v>100</v>
      </c>
      <c r="L56" s="50"/>
      <c r="M56" s="37"/>
    </row>
    <row r="57" spans="1:13" ht="15.75">
      <c r="A57" s="87"/>
      <c r="B57" s="85" t="s">
        <v>113</v>
      </c>
      <c r="C57" s="101">
        <v>992</v>
      </c>
      <c r="D57" s="84" t="s">
        <v>108</v>
      </c>
      <c r="E57" s="84" t="s">
        <v>112</v>
      </c>
      <c r="F57" s="156" t="s">
        <v>205</v>
      </c>
      <c r="G57" s="157" t="s">
        <v>191</v>
      </c>
      <c r="H57" s="157" t="s">
        <v>108</v>
      </c>
      <c r="I57" s="158" t="s">
        <v>319</v>
      </c>
      <c r="J57" s="155"/>
      <c r="K57" s="102">
        <f>K58</f>
        <v>100</v>
      </c>
      <c r="L57" s="50"/>
    </row>
    <row r="58" spans="1:13" ht="15.75">
      <c r="A58" s="87"/>
      <c r="B58" s="90" t="s">
        <v>197</v>
      </c>
      <c r="C58" s="101">
        <v>992</v>
      </c>
      <c r="D58" s="84" t="s">
        <v>108</v>
      </c>
      <c r="E58" s="84" t="s">
        <v>112</v>
      </c>
      <c r="F58" s="156" t="s">
        <v>205</v>
      </c>
      <c r="G58" s="157" t="s">
        <v>191</v>
      </c>
      <c r="H58" s="157" t="s">
        <v>108</v>
      </c>
      <c r="I58" s="158" t="s">
        <v>319</v>
      </c>
      <c r="J58" s="155" t="s">
        <v>198</v>
      </c>
      <c r="K58" s="102">
        <v>100</v>
      </c>
      <c r="L58" s="50"/>
      <c r="M58" s="37"/>
    </row>
    <row r="59" spans="1:13" ht="15.75">
      <c r="A59" s="87"/>
      <c r="B59" s="85" t="s">
        <v>54</v>
      </c>
      <c r="C59" s="104">
        <v>992</v>
      </c>
      <c r="D59" s="84" t="s">
        <v>108</v>
      </c>
      <c r="E59" s="84" t="s">
        <v>114</v>
      </c>
      <c r="F59" s="156"/>
      <c r="G59" s="157"/>
      <c r="H59" s="157"/>
      <c r="I59" s="158"/>
      <c r="J59" s="155"/>
      <c r="K59" s="102">
        <f>K60+K68+K79</f>
        <v>2076.7741599999999</v>
      </c>
      <c r="L59" s="50"/>
      <c r="M59" s="37"/>
    </row>
    <row r="60" spans="1:13" ht="31.5">
      <c r="A60" s="87"/>
      <c r="B60" s="85" t="s">
        <v>324</v>
      </c>
      <c r="C60" s="101">
        <v>992</v>
      </c>
      <c r="D60" s="84" t="s">
        <v>108</v>
      </c>
      <c r="E60" s="84" t="s">
        <v>114</v>
      </c>
      <c r="F60" s="156" t="s">
        <v>123</v>
      </c>
      <c r="G60" s="157" t="s">
        <v>189</v>
      </c>
      <c r="H60" s="157" t="s">
        <v>308</v>
      </c>
      <c r="I60" s="158" t="s">
        <v>309</v>
      </c>
      <c r="J60" s="155"/>
      <c r="K60" s="102">
        <f>K61</f>
        <v>200</v>
      </c>
      <c r="L60" s="50"/>
      <c r="M60" s="37"/>
    </row>
    <row r="61" spans="1:13" ht="31.5">
      <c r="A61" s="87"/>
      <c r="B61" s="85" t="s">
        <v>253</v>
      </c>
      <c r="C61" s="101">
        <v>992</v>
      </c>
      <c r="D61" s="84" t="s">
        <v>108</v>
      </c>
      <c r="E61" s="84" t="s">
        <v>114</v>
      </c>
      <c r="F61" s="156" t="s">
        <v>123</v>
      </c>
      <c r="G61" s="157" t="s">
        <v>156</v>
      </c>
      <c r="H61" s="157" t="s">
        <v>308</v>
      </c>
      <c r="I61" s="158" t="s">
        <v>309</v>
      </c>
      <c r="J61" s="155"/>
      <c r="K61" s="102">
        <f>K62</f>
        <v>200</v>
      </c>
      <c r="L61" s="50"/>
      <c r="M61" s="37"/>
    </row>
    <row r="62" spans="1:13" ht="63.75" customHeight="1">
      <c r="A62" s="87"/>
      <c r="B62" s="85" t="s">
        <v>325</v>
      </c>
      <c r="C62" s="101">
        <v>992</v>
      </c>
      <c r="D62" s="84" t="s">
        <v>108</v>
      </c>
      <c r="E62" s="84" t="s">
        <v>114</v>
      </c>
      <c r="F62" s="156" t="s">
        <v>123</v>
      </c>
      <c r="G62" s="157" t="s">
        <v>156</v>
      </c>
      <c r="H62" s="157" t="s">
        <v>108</v>
      </c>
      <c r="I62" s="158" t="s">
        <v>309</v>
      </c>
      <c r="J62" s="155"/>
      <c r="K62" s="102">
        <f>K63+K65</f>
        <v>200</v>
      </c>
      <c r="L62" s="50"/>
      <c r="M62" s="37"/>
    </row>
    <row r="63" spans="1:13" ht="31.5">
      <c r="A63" s="87"/>
      <c r="B63" s="85" t="s">
        <v>327</v>
      </c>
      <c r="C63" s="101">
        <v>992</v>
      </c>
      <c r="D63" s="84" t="s">
        <v>108</v>
      </c>
      <c r="E63" s="84" t="s">
        <v>114</v>
      </c>
      <c r="F63" s="156" t="s">
        <v>123</v>
      </c>
      <c r="G63" s="157" t="s">
        <v>156</v>
      </c>
      <c r="H63" s="157" t="s">
        <v>108</v>
      </c>
      <c r="I63" s="158" t="s">
        <v>326</v>
      </c>
      <c r="J63" s="155"/>
      <c r="K63" s="102">
        <f>K64</f>
        <v>50</v>
      </c>
      <c r="L63" s="50"/>
      <c r="M63" s="37"/>
    </row>
    <row r="64" spans="1:13" ht="31.5">
      <c r="A64" s="87"/>
      <c r="B64" s="159" t="s">
        <v>417</v>
      </c>
      <c r="C64" s="101">
        <v>992</v>
      </c>
      <c r="D64" s="84" t="s">
        <v>108</v>
      </c>
      <c r="E64" s="84" t="s">
        <v>114</v>
      </c>
      <c r="F64" s="156" t="s">
        <v>123</v>
      </c>
      <c r="G64" s="157" t="s">
        <v>156</v>
      </c>
      <c r="H64" s="157" t="s">
        <v>108</v>
      </c>
      <c r="I64" s="158" t="s">
        <v>326</v>
      </c>
      <c r="J64" s="155" t="s">
        <v>196</v>
      </c>
      <c r="K64" s="102">
        <v>50</v>
      </c>
      <c r="L64" s="50"/>
      <c r="M64" s="37"/>
    </row>
    <row r="65" spans="1:13" ht="31.5">
      <c r="A65" s="87"/>
      <c r="B65" s="85" t="s">
        <v>329</v>
      </c>
      <c r="C65" s="101">
        <v>992</v>
      </c>
      <c r="D65" s="84" t="s">
        <v>108</v>
      </c>
      <c r="E65" s="84" t="s">
        <v>114</v>
      </c>
      <c r="F65" s="156" t="s">
        <v>123</v>
      </c>
      <c r="G65" s="157" t="s">
        <v>156</v>
      </c>
      <c r="H65" s="157" t="s">
        <v>108</v>
      </c>
      <c r="I65" s="158" t="s">
        <v>328</v>
      </c>
      <c r="J65" s="155"/>
      <c r="K65" s="102">
        <f>K66+K67</f>
        <v>150</v>
      </c>
      <c r="L65" s="50"/>
      <c r="M65" s="37"/>
    </row>
    <row r="66" spans="1:13" ht="31.5">
      <c r="A66" s="87"/>
      <c r="B66" s="159" t="s">
        <v>417</v>
      </c>
      <c r="C66" s="101">
        <v>992</v>
      </c>
      <c r="D66" s="84" t="s">
        <v>108</v>
      </c>
      <c r="E66" s="84" t="s">
        <v>114</v>
      </c>
      <c r="F66" s="156" t="s">
        <v>123</v>
      </c>
      <c r="G66" s="157" t="s">
        <v>156</v>
      </c>
      <c r="H66" s="157" t="s">
        <v>108</v>
      </c>
      <c r="I66" s="158" t="s">
        <v>328</v>
      </c>
      <c r="J66" s="155" t="s">
        <v>196</v>
      </c>
      <c r="K66" s="102">
        <f>150-37.5</f>
        <v>112.5</v>
      </c>
      <c r="L66" s="50"/>
      <c r="M66" s="37"/>
    </row>
    <row r="67" spans="1:13" ht="15.75">
      <c r="A67" s="87"/>
      <c r="B67" s="159" t="s">
        <v>197</v>
      </c>
      <c r="C67" s="101">
        <v>992</v>
      </c>
      <c r="D67" s="84" t="s">
        <v>108</v>
      </c>
      <c r="E67" s="84" t="s">
        <v>114</v>
      </c>
      <c r="F67" s="156" t="s">
        <v>123</v>
      </c>
      <c r="G67" s="157" t="s">
        <v>156</v>
      </c>
      <c r="H67" s="157" t="s">
        <v>108</v>
      </c>
      <c r="I67" s="158" t="s">
        <v>328</v>
      </c>
      <c r="J67" s="155" t="s">
        <v>198</v>
      </c>
      <c r="K67" s="102">
        <v>37.5</v>
      </c>
      <c r="L67" s="50"/>
      <c r="M67" s="37"/>
    </row>
    <row r="68" spans="1:13" s="57" customFormat="1" ht="31.5">
      <c r="A68" s="87"/>
      <c r="B68" s="159" t="s">
        <v>313</v>
      </c>
      <c r="C68" s="101">
        <v>992</v>
      </c>
      <c r="D68" s="84" t="s">
        <v>108</v>
      </c>
      <c r="E68" s="84" t="s">
        <v>114</v>
      </c>
      <c r="F68" s="156" t="s">
        <v>234</v>
      </c>
      <c r="G68" s="157" t="s">
        <v>189</v>
      </c>
      <c r="H68" s="157" t="s">
        <v>308</v>
      </c>
      <c r="I68" s="158" t="s">
        <v>309</v>
      </c>
      <c r="J68" s="155"/>
      <c r="K68" s="102">
        <f>K69</f>
        <v>1700</v>
      </c>
      <c r="L68" s="56"/>
    </row>
    <row r="69" spans="1:13" s="57" customFormat="1" ht="31.5">
      <c r="A69" s="87"/>
      <c r="B69" s="159" t="s">
        <v>253</v>
      </c>
      <c r="C69" s="101">
        <v>992</v>
      </c>
      <c r="D69" s="84" t="s">
        <v>108</v>
      </c>
      <c r="E69" s="84" t="s">
        <v>114</v>
      </c>
      <c r="F69" s="156" t="s">
        <v>234</v>
      </c>
      <c r="G69" s="157" t="s">
        <v>191</v>
      </c>
      <c r="H69" s="157" t="s">
        <v>308</v>
      </c>
      <c r="I69" s="158" t="s">
        <v>309</v>
      </c>
      <c r="J69" s="155"/>
      <c r="K69" s="102">
        <f>K70+K75</f>
        <v>1700</v>
      </c>
      <c r="L69" s="56"/>
    </row>
    <row r="70" spans="1:13" ht="31.5">
      <c r="A70" s="87"/>
      <c r="B70" s="159" t="s">
        <v>315</v>
      </c>
      <c r="C70" s="101">
        <v>992</v>
      </c>
      <c r="D70" s="84" t="s">
        <v>108</v>
      </c>
      <c r="E70" s="84" t="s">
        <v>114</v>
      </c>
      <c r="F70" s="156" t="s">
        <v>234</v>
      </c>
      <c r="G70" s="157" t="s">
        <v>191</v>
      </c>
      <c r="H70" s="157" t="s">
        <v>109</v>
      </c>
      <c r="I70" s="158" t="s">
        <v>309</v>
      </c>
      <c r="J70" s="155"/>
      <c r="K70" s="102">
        <f>K71+K73</f>
        <v>920</v>
      </c>
      <c r="L70" s="50"/>
      <c r="M70" s="37"/>
    </row>
    <row r="71" spans="1:13" ht="31.5">
      <c r="A71" s="87"/>
      <c r="B71" s="85" t="s">
        <v>256</v>
      </c>
      <c r="C71" s="101">
        <v>992</v>
      </c>
      <c r="D71" s="84" t="s">
        <v>108</v>
      </c>
      <c r="E71" s="84" t="s">
        <v>114</v>
      </c>
      <c r="F71" s="156" t="s">
        <v>234</v>
      </c>
      <c r="G71" s="157" t="s">
        <v>191</v>
      </c>
      <c r="H71" s="157" t="s">
        <v>109</v>
      </c>
      <c r="I71" s="158" t="s">
        <v>330</v>
      </c>
      <c r="J71" s="155"/>
      <c r="K71" s="102">
        <f>K72</f>
        <v>550</v>
      </c>
      <c r="L71" s="50"/>
      <c r="M71" s="37"/>
    </row>
    <row r="72" spans="1:13" ht="31.5">
      <c r="A72" s="87"/>
      <c r="B72" s="159" t="s">
        <v>417</v>
      </c>
      <c r="C72" s="101">
        <v>992</v>
      </c>
      <c r="D72" s="84" t="s">
        <v>108</v>
      </c>
      <c r="E72" s="84" t="s">
        <v>114</v>
      </c>
      <c r="F72" s="156" t="s">
        <v>234</v>
      </c>
      <c r="G72" s="157" t="s">
        <v>191</v>
      </c>
      <c r="H72" s="157" t="s">
        <v>109</v>
      </c>
      <c r="I72" s="158" t="s">
        <v>330</v>
      </c>
      <c r="J72" s="155" t="s">
        <v>196</v>
      </c>
      <c r="K72" s="102">
        <v>550</v>
      </c>
      <c r="L72" s="50"/>
      <c r="M72" s="37"/>
    </row>
    <row r="73" spans="1:13" ht="47.25">
      <c r="A73" s="87"/>
      <c r="B73" s="85" t="s">
        <v>257</v>
      </c>
      <c r="C73" s="101">
        <v>992</v>
      </c>
      <c r="D73" s="84" t="s">
        <v>108</v>
      </c>
      <c r="E73" s="84" t="s">
        <v>114</v>
      </c>
      <c r="F73" s="156" t="s">
        <v>234</v>
      </c>
      <c r="G73" s="157" t="s">
        <v>191</v>
      </c>
      <c r="H73" s="157" t="s">
        <v>109</v>
      </c>
      <c r="I73" s="158" t="s">
        <v>333</v>
      </c>
      <c r="J73" s="155"/>
      <c r="K73" s="102">
        <f>K74</f>
        <v>370</v>
      </c>
      <c r="L73" s="50"/>
      <c r="M73" s="37"/>
    </row>
    <row r="74" spans="1:13" ht="31.5">
      <c r="A74" s="87"/>
      <c r="B74" s="159" t="s">
        <v>417</v>
      </c>
      <c r="C74" s="101">
        <v>992</v>
      </c>
      <c r="D74" s="84" t="s">
        <v>108</v>
      </c>
      <c r="E74" s="84" t="s">
        <v>114</v>
      </c>
      <c r="F74" s="156" t="s">
        <v>234</v>
      </c>
      <c r="G74" s="157" t="s">
        <v>191</v>
      </c>
      <c r="H74" s="157" t="s">
        <v>109</v>
      </c>
      <c r="I74" s="158" t="s">
        <v>333</v>
      </c>
      <c r="J74" s="155" t="s">
        <v>196</v>
      </c>
      <c r="K74" s="102">
        <v>370</v>
      </c>
      <c r="L74" s="50"/>
      <c r="M74" s="37"/>
    </row>
    <row r="75" spans="1:13" ht="46.5" customHeight="1">
      <c r="A75" s="87"/>
      <c r="B75" s="85" t="s">
        <v>332</v>
      </c>
      <c r="C75" s="101">
        <v>992</v>
      </c>
      <c r="D75" s="84" t="s">
        <v>108</v>
      </c>
      <c r="E75" s="84" t="s">
        <v>114</v>
      </c>
      <c r="F75" s="156" t="s">
        <v>234</v>
      </c>
      <c r="G75" s="157" t="s">
        <v>191</v>
      </c>
      <c r="H75" s="157" t="s">
        <v>125</v>
      </c>
      <c r="I75" s="158" t="s">
        <v>309</v>
      </c>
      <c r="J75" s="155"/>
      <c r="K75" s="102">
        <f>K76</f>
        <v>780</v>
      </c>
      <c r="L75" s="50"/>
      <c r="M75" s="37"/>
    </row>
    <row r="76" spans="1:13" ht="31.5">
      <c r="A76" s="87"/>
      <c r="B76" s="85" t="s">
        <v>258</v>
      </c>
      <c r="C76" s="101">
        <v>992</v>
      </c>
      <c r="D76" s="84" t="s">
        <v>108</v>
      </c>
      <c r="E76" s="84" t="s">
        <v>114</v>
      </c>
      <c r="F76" s="156" t="s">
        <v>234</v>
      </c>
      <c r="G76" s="157" t="s">
        <v>191</v>
      </c>
      <c r="H76" s="157" t="s">
        <v>125</v>
      </c>
      <c r="I76" s="158" t="s">
        <v>331</v>
      </c>
      <c r="J76" s="155"/>
      <c r="K76" s="102">
        <f>K77+K78</f>
        <v>780</v>
      </c>
      <c r="L76" s="50"/>
      <c r="M76" s="37"/>
    </row>
    <row r="77" spans="1:13" ht="31.5">
      <c r="A77" s="87"/>
      <c r="B77" s="159" t="s">
        <v>417</v>
      </c>
      <c r="C77" s="83">
        <v>992</v>
      </c>
      <c r="D77" s="84" t="s">
        <v>108</v>
      </c>
      <c r="E77" s="84" t="s">
        <v>114</v>
      </c>
      <c r="F77" s="156" t="s">
        <v>234</v>
      </c>
      <c r="G77" s="157" t="s">
        <v>191</v>
      </c>
      <c r="H77" s="157" t="s">
        <v>125</v>
      </c>
      <c r="I77" s="158" t="s">
        <v>331</v>
      </c>
      <c r="J77" s="155" t="s">
        <v>196</v>
      </c>
      <c r="K77" s="102">
        <v>30</v>
      </c>
      <c r="L77" s="50"/>
      <c r="M77" s="37"/>
    </row>
    <row r="78" spans="1:13" ht="31.5">
      <c r="A78" s="87"/>
      <c r="B78" s="85" t="s">
        <v>203</v>
      </c>
      <c r="C78" s="83">
        <v>992</v>
      </c>
      <c r="D78" s="84" t="s">
        <v>108</v>
      </c>
      <c r="E78" s="84" t="s">
        <v>114</v>
      </c>
      <c r="F78" s="156" t="s">
        <v>234</v>
      </c>
      <c r="G78" s="157" t="s">
        <v>191</v>
      </c>
      <c r="H78" s="157" t="s">
        <v>125</v>
      </c>
      <c r="I78" s="158" t="s">
        <v>331</v>
      </c>
      <c r="J78" s="155" t="s">
        <v>204</v>
      </c>
      <c r="K78" s="102">
        <v>750</v>
      </c>
      <c r="L78" s="50"/>
      <c r="M78" s="37"/>
    </row>
    <row r="79" spans="1:13" ht="31.5">
      <c r="A79" s="87"/>
      <c r="B79" s="90" t="s">
        <v>320</v>
      </c>
      <c r="C79" s="93">
        <v>992</v>
      </c>
      <c r="D79" s="84" t="s">
        <v>108</v>
      </c>
      <c r="E79" s="84" t="s">
        <v>114</v>
      </c>
      <c r="F79" s="156" t="s">
        <v>205</v>
      </c>
      <c r="G79" s="157" t="s">
        <v>189</v>
      </c>
      <c r="H79" s="157" t="s">
        <v>308</v>
      </c>
      <c r="I79" s="158" t="s">
        <v>309</v>
      </c>
      <c r="J79" s="161"/>
      <c r="K79" s="102">
        <f>K80</f>
        <v>176.77415999999999</v>
      </c>
      <c r="L79" s="50"/>
      <c r="M79" s="37"/>
    </row>
    <row r="80" spans="1:13" ht="15.75">
      <c r="A80" s="87"/>
      <c r="B80" s="90" t="s">
        <v>422</v>
      </c>
      <c r="C80" s="93">
        <v>992</v>
      </c>
      <c r="D80" s="84" t="s">
        <v>108</v>
      </c>
      <c r="E80" s="84" t="s">
        <v>114</v>
      </c>
      <c r="F80" s="156" t="s">
        <v>205</v>
      </c>
      <c r="G80" s="157" t="s">
        <v>155</v>
      </c>
      <c r="H80" s="157" t="s">
        <v>308</v>
      </c>
      <c r="I80" s="158" t="s">
        <v>309</v>
      </c>
      <c r="J80" s="161"/>
      <c r="K80" s="102">
        <f>K81</f>
        <v>176.77415999999999</v>
      </c>
      <c r="L80" s="50"/>
      <c r="M80" s="37"/>
    </row>
    <row r="81" spans="1:13" ht="47.25">
      <c r="A81" s="87"/>
      <c r="B81" s="90" t="s">
        <v>421</v>
      </c>
      <c r="C81" s="93">
        <v>992</v>
      </c>
      <c r="D81" s="84" t="s">
        <v>108</v>
      </c>
      <c r="E81" s="84" t="s">
        <v>114</v>
      </c>
      <c r="F81" s="156" t="s">
        <v>205</v>
      </c>
      <c r="G81" s="157" t="s">
        <v>155</v>
      </c>
      <c r="H81" s="157" t="s">
        <v>108</v>
      </c>
      <c r="I81" s="158" t="s">
        <v>309</v>
      </c>
      <c r="J81" s="161"/>
      <c r="K81" s="102">
        <f>K82+K84+K86+K90+K88</f>
        <v>176.77415999999999</v>
      </c>
      <c r="L81" s="50"/>
      <c r="M81" s="37"/>
    </row>
    <row r="82" spans="1:13" ht="31.5">
      <c r="A82" s="87"/>
      <c r="B82" s="162" t="s">
        <v>327</v>
      </c>
      <c r="C82" s="83">
        <v>992</v>
      </c>
      <c r="D82" s="84" t="s">
        <v>108</v>
      </c>
      <c r="E82" s="84" t="s">
        <v>114</v>
      </c>
      <c r="F82" s="156" t="s">
        <v>205</v>
      </c>
      <c r="G82" s="157" t="s">
        <v>155</v>
      </c>
      <c r="H82" s="157" t="s">
        <v>108</v>
      </c>
      <c r="I82" s="158" t="s">
        <v>326</v>
      </c>
      <c r="J82" s="155"/>
      <c r="K82" s="102">
        <f>K83</f>
        <v>21.17718</v>
      </c>
      <c r="L82" s="50"/>
      <c r="M82" s="37"/>
    </row>
    <row r="83" spans="1:13" ht="31.5">
      <c r="A83" s="87"/>
      <c r="B83" s="159" t="s">
        <v>417</v>
      </c>
      <c r="C83" s="83">
        <v>992</v>
      </c>
      <c r="D83" s="84" t="s">
        <v>108</v>
      </c>
      <c r="E83" s="84" t="s">
        <v>114</v>
      </c>
      <c r="F83" s="156" t="s">
        <v>205</v>
      </c>
      <c r="G83" s="157" t="s">
        <v>155</v>
      </c>
      <c r="H83" s="157" t="s">
        <v>108</v>
      </c>
      <c r="I83" s="158" t="s">
        <v>326</v>
      </c>
      <c r="J83" s="155" t="s">
        <v>196</v>
      </c>
      <c r="K83" s="102">
        <v>21.17718</v>
      </c>
      <c r="L83" s="50"/>
      <c r="M83" s="37"/>
    </row>
    <row r="84" spans="1:13" ht="31.5">
      <c r="A84" s="87"/>
      <c r="B84" s="162" t="s">
        <v>329</v>
      </c>
      <c r="C84" s="83">
        <v>992</v>
      </c>
      <c r="D84" s="84" t="s">
        <v>108</v>
      </c>
      <c r="E84" s="84" t="s">
        <v>114</v>
      </c>
      <c r="F84" s="156" t="s">
        <v>205</v>
      </c>
      <c r="G84" s="157" t="s">
        <v>155</v>
      </c>
      <c r="H84" s="157" t="s">
        <v>108</v>
      </c>
      <c r="I84" s="158" t="s">
        <v>328</v>
      </c>
      <c r="J84" s="155"/>
      <c r="K84" s="102">
        <f>K85</f>
        <v>60.981200000000001</v>
      </c>
      <c r="L84" s="50"/>
      <c r="M84" s="37"/>
    </row>
    <row r="85" spans="1:13" ht="31.5">
      <c r="A85" s="87"/>
      <c r="B85" s="159" t="s">
        <v>417</v>
      </c>
      <c r="C85" s="83">
        <v>992</v>
      </c>
      <c r="D85" s="84" t="s">
        <v>108</v>
      </c>
      <c r="E85" s="84" t="s">
        <v>114</v>
      </c>
      <c r="F85" s="156" t="s">
        <v>205</v>
      </c>
      <c r="G85" s="157" t="s">
        <v>155</v>
      </c>
      <c r="H85" s="157" t="s">
        <v>108</v>
      </c>
      <c r="I85" s="158" t="s">
        <v>328</v>
      </c>
      <c r="J85" s="155" t="s">
        <v>196</v>
      </c>
      <c r="K85" s="102">
        <v>60.981200000000001</v>
      </c>
      <c r="L85" s="50"/>
      <c r="M85" s="37"/>
    </row>
    <row r="86" spans="1:13" ht="31.5">
      <c r="A86" s="87"/>
      <c r="B86" s="162" t="s">
        <v>256</v>
      </c>
      <c r="C86" s="83">
        <v>992</v>
      </c>
      <c r="D86" s="84" t="s">
        <v>108</v>
      </c>
      <c r="E86" s="84" t="s">
        <v>114</v>
      </c>
      <c r="F86" s="156" t="s">
        <v>205</v>
      </c>
      <c r="G86" s="157" t="s">
        <v>155</v>
      </c>
      <c r="H86" s="157" t="s">
        <v>108</v>
      </c>
      <c r="I86" s="158" t="s">
        <v>330</v>
      </c>
      <c r="J86" s="155"/>
      <c r="K86" s="102">
        <f>K87</f>
        <v>62.946779999999997</v>
      </c>
      <c r="L86" s="50"/>
      <c r="M86" s="37"/>
    </row>
    <row r="87" spans="1:13" ht="31.5">
      <c r="A87" s="87"/>
      <c r="B87" s="159" t="s">
        <v>417</v>
      </c>
      <c r="C87" s="83">
        <v>992</v>
      </c>
      <c r="D87" s="84" t="s">
        <v>108</v>
      </c>
      <c r="E87" s="84" t="s">
        <v>114</v>
      </c>
      <c r="F87" s="156" t="s">
        <v>205</v>
      </c>
      <c r="G87" s="157" t="s">
        <v>155</v>
      </c>
      <c r="H87" s="157" t="s">
        <v>108</v>
      </c>
      <c r="I87" s="158" t="s">
        <v>330</v>
      </c>
      <c r="J87" s="155" t="s">
        <v>196</v>
      </c>
      <c r="K87" s="102">
        <v>62.946779999999997</v>
      </c>
      <c r="L87" s="50"/>
      <c r="M87" s="37"/>
    </row>
    <row r="88" spans="1:13" s="57" customFormat="1" ht="31.5">
      <c r="A88" s="87"/>
      <c r="B88" s="162" t="s">
        <v>258</v>
      </c>
      <c r="C88" s="83">
        <v>992</v>
      </c>
      <c r="D88" s="84" t="s">
        <v>108</v>
      </c>
      <c r="E88" s="84" t="s">
        <v>114</v>
      </c>
      <c r="F88" s="156" t="s">
        <v>205</v>
      </c>
      <c r="G88" s="157" t="s">
        <v>155</v>
      </c>
      <c r="H88" s="157" t="s">
        <v>108</v>
      </c>
      <c r="I88" s="158" t="s">
        <v>331</v>
      </c>
      <c r="J88" s="155"/>
      <c r="K88" s="102">
        <f>K89</f>
        <v>1.4850000000000001</v>
      </c>
      <c r="L88" s="56"/>
    </row>
    <row r="89" spans="1:13" s="57" customFormat="1" ht="31.5">
      <c r="A89" s="87"/>
      <c r="B89" s="159" t="s">
        <v>417</v>
      </c>
      <c r="C89" s="83">
        <v>992</v>
      </c>
      <c r="D89" s="84" t="s">
        <v>108</v>
      </c>
      <c r="E89" s="84" t="s">
        <v>114</v>
      </c>
      <c r="F89" s="156" t="s">
        <v>205</v>
      </c>
      <c r="G89" s="157" t="s">
        <v>155</v>
      </c>
      <c r="H89" s="157" t="s">
        <v>108</v>
      </c>
      <c r="I89" s="158" t="s">
        <v>331</v>
      </c>
      <c r="J89" s="155" t="s">
        <v>196</v>
      </c>
      <c r="K89" s="102">
        <v>1.4850000000000001</v>
      </c>
      <c r="L89" s="56"/>
    </row>
    <row r="90" spans="1:13" ht="47.25">
      <c r="A90" s="87"/>
      <c r="B90" s="162" t="s">
        <v>257</v>
      </c>
      <c r="C90" s="83">
        <v>992</v>
      </c>
      <c r="D90" s="84" t="s">
        <v>108</v>
      </c>
      <c r="E90" s="84" t="s">
        <v>114</v>
      </c>
      <c r="F90" s="156" t="s">
        <v>205</v>
      </c>
      <c r="G90" s="157" t="s">
        <v>155</v>
      </c>
      <c r="H90" s="157" t="s">
        <v>108</v>
      </c>
      <c r="I90" s="158" t="s">
        <v>333</v>
      </c>
      <c r="J90" s="155"/>
      <c r="K90" s="102">
        <f>K91</f>
        <v>30.184000000000001</v>
      </c>
      <c r="L90" s="50"/>
      <c r="M90" s="37"/>
    </row>
    <row r="91" spans="1:13" ht="31.5">
      <c r="A91" s="87"/>
      <c r="B91" s="159" t="s">
        <v>417</v>
      </c>
      <c r="C91" s="83">
        <v>992</v>
      </c>
      <c r="D91" s="84" t="s">
        <v>108</v>
      </c>
      <c r="E91" s="84" t="s">
        <v>114</v>
      </c>
      <c r="F91" s="156" t="s">
        <v>205</v>
      </c>
      <c r="G91" s="157" t="s">
        <v>155</v>
      </c>
      <c r="H91" s="157" t="s">
        <v>108</v>
      </c>
      <c r="I91" s="158" t="s">
        <v>333</v>
      </c>
      <c r="J91" s="155" t="s">
        <v>196</v>
      </c>
      <c r="K91" s="102">
        <v>30.184000000000001</v>
      </c>
      <c r="L91" s="50"/>
      <c r="M91" s="37"/>
    </row>
    <row r="92" spans="1:13" ht="31.5">
      <c r="A92" s="87" t="s">
        <v>55</v>
      </c>
      <c r="B92" s="90" t="s">
        <v>115</v>
      </c>
      <c r="C92" s="83">
        <v>992</v>
      </c>
      <c r="D92" s="84" t="s">
        <v>116</v>
      </c>
      <c r="E92" s="105"/>
      <c r="F92" s="156"/>
      <c r="G92" s="157"/>
      <c r="H92" s="157"/>
      <c r="I92" s="158"/>
      <c r="J92" s="160"/>
      <c r="K92" s="102">
        <f>K93+K116+K127</f>
        <v>8617.4998699999996</v>
      </c>
      <c r="L92" s="50"/>
      <c r="M92" s="37"/>
    </row>
    <row r="93" spans="1:13" ht="47.25">
      <c r="A93" s="87"/>
      <c r="B93" s="90" t="s">
        <v>60</v>
      </c>
      <c r="C93" s="83">
        <v>992</v>
      </c>
      <c r="D93" s="84" t="s">
        <v>116</v>
      </c>
      <c r="E93" s="84" t="s">
        <v>117</v>
      </c>
      <c r="F93" s="156"/>
      <c r="G93" s="157"/>
      <c r="H93" s="157"/>
      <c r="I93" s="158"/>
      <c r="J93" s="155"/>
      <c r="K93" s="102">
        <f>K94+K109</f>
        <v>8446.2218699999994</v>
      </c>
      <c r="L93" s="50"/>
      <c r="M93" s="37"/>
    </row>
    <row r="94" spans="1:13" ht="31.5">
      <c r="A94" s="87"/>
      <c r="B94" s="90" t="s">
        <v>334</v>
      </c>
      <c r="C94" s="83">
        <v>992</v>
      </c>
      <c r="D94" s="84" t="s">
        <v>116</v>
      </c>
      <c r="E94" s="84" t="s">
        <v>117</v>
      </c>
      <c r="F94" s="156" t="s">
        <v>126</v>
      </c>
      <c r="G94" s="157" t="s">
        <v>189</v>
      </c>
      <c r="H94" s="157" t="s">
        <v>308</v>
      </c>
      <c r="I94" s="158" t="s">
        <v>309</v>
      </c>
      <c r="J94" s="155"/>
      <c r="K94" s="102">
        <f>K95</f>
        <v>7681.3048699999999</v>
      </c>
      <c r="L94" s="50"/>
      <c r="M94" s="37"/>
    </row>
    <row r="95" spans="1:13" ht="47.25">
      <c r="A95" s="87"/>
      <c r="B95" s="90" t="s">
        <v>337</v>
      </c>
      <c r="C95" s="83">
        <v>992</v>
      </c>
      <c r="D95" s="84" t="s">
        <v>116</v>
      </c>
      <c r="E95" s="84" t="s">
        <v>117</v>
      </c>
      <c r="F95" s="156" t="s">
        <v>126</v>
      </c>
      <c r="G95" s="157" t="s">
        <v>191</v>
      </c>
      <c r="H95" s="157" t="s">
        <v>308</v>
      </c>
      <c r="I95" s="158" t="s">
        <v>309</v>
      </c>
      <c r="J95" s="155"/>
      <c r="K95" s="102">
        <f>K96+K104</f>
        <v>7681.3048699999999</v>
      </c>
      <c r="L95" s="50"/>
      <c r="M95" s="37"/>
    </row>
    <row r="96" spans="1:13" ht="31.5">
      <c r="A96" s="87"/>
      <c r="B96" s="90" t="s">
        <v>339</v>
      </c>
      <c r="C96" s="83">
        <v>992</v>
      </c>
      <c r="D96" s="84" t="s">
        <v>116</v>
      </c>
      <c r="E96" s="84" t="s">
        <v>117</v>
      </c>
      <c r="F96" s="156" t="s">
        <v>126</v>
      </c>
      <c r="G96" s="157" t="s">
        <v>191</v>
      </c>
      <c r="H96" s="157" t="s">
        <v>109</v>
      </c>
      <c r="I96" s="158" t="s">
        <v>309</v>
      </c>
      <c r="J96" s="155"/>
      <c r="K96" s="102">
        <f>K97+K101</f>
        <v>7461.3048699999999</v>
      </c>
      <c r="L96" s="50"/>
      <c r="M96" s="37"/>
    </row>
    <row r="97" spans="1:13" ht="65.25" customHeight="1">
      <c r="A97" s="87"/>
      <c r="B97" s="90" t="s">
        <v>340</v>
      </c>
      <c r="C97" s="83">
        <v>992</v>
      </c>
      <c r="D97" s="84" t="s">
        <v>116</v>
      </c>
      <c r="E97" s="84" t="s">
        <v>117</v>
      </c>
      <c r="F97" s="156" t="s">
        <v>126</v>
      </c>
      <c r="G97" s="157" t="s">
        <v>191</v>
      </c>
      <c r="H97" s="157" t="s">
        <v>109</v>
      </c>
      <c r="I97" s="158" t="s">
        <v>338</v>
      </c>
      <c r="J97" s="155"/>
      <c r="K97" s="102">
        <f>K98+K99+K100</f>
        <v>3961.3048699999999</v>
      </c>
      <c r="L97" s="50"/>
      <c r="M97" s="37"/>
    </row>
    <row r="98" spans="1:13" s="47" customFormat="1" ht="81" customHeight="1">
      <c r="A98" s="87"/>
      <c r="B98" s="159" t="s">
        <v>193</v>
      </c>
      <c r="C98" s="83">
        <v>992</v>
      </c>
      <c r="D98" s="84" t="s">
        <v>116</v>
      </c>
      <c r="E98" s="84" t="s">
        <v>117</v>
      </c>
      <c r="F98" s="156" t="s">
        <v>126</v>
      </c>
      <c r="G98" s="157" t="s">
        <v>191</v>
      </c>
      <c r="H98" s="157" t="s">
        <v>109</v>
      </c>
      <c r="I98" s="158" t="s">
        <v>338</v>
      </c>
      <c r="J98" s="155" t="s">
        <v>194</v>
      </c>
      <c r="K98" s="102">
        <f>5167-2000</f>
        <v>3167</v>
      </c>
      <c r="L98" s="48"/>
    </row>
    <row r="99" spans="1:13" ht="31.5">
      <c r="A99" s="87"/>
      <c r="B99" s="159" t="s">
        <v>417</v>
      </c>
      <c r="C99" s="83">
        <v>992</v>
      </c>
      <c r="D99" s="84" t="s">
        <v>116</v>
      </c>
      <c r="E99" s="84" t="s">
        <v>117</v>
      </c>
      <c r="F99" s="156" t="s">
        <v>126</v>
      </c>
      <c r="G99" s="157" t="s">
        <v>191</v>
      </c>
      <c r="H99" s="157" t="s">
        <v>109</v>
      </c>
      <c r="I99" s="158" t="s">
        <v>338</v>
      </c>
      <c r="J99" s="155" t="s">
        <v>196</v>
      </c>
      <c r="K99" s="102">
        <f>957.4-198.69513</f>
        <v>758.70487000000003</v>
      </c>
      <c r="L99" s="50"/>
      <c r="M99" s="37"/>
    </row>
    <row r="100" spans="1:13" ht="15.75">
      <c r="A100" s="94"/>
      <c r="B100" s="90" t="s">
        <v>197</v>
      </c>
      <c r="C100" s="83">
        <v>992</v>
      </c>
      <c r="D100" s="84" t="s">
        <v>116</v>
      </c>
      <c r="E100" s="84" t="s">
        <v>117</v>
      </c>
      <c r="F100" s="156" t="s">
        <v>126</v>
      </c>
      <c r="G100" s="157" t="s">
        <v>191</v>
      </c>
      <c r="H100" s="157" t="s">
        <v>109</v>
      </c>
      <c r="I100" s="158" t="s">
        <v>338</v>
      </c>
      <c r="J100" s="155" t="s">
        <v>198</v>
      </c>
      <c r="K100" s="102">
        <v>35.6</v>
      </c>
      <c r="L100" s="50"/>
      <c r="M100" s="37"/>
    </row>
    <row r="101" spans="1:13" ht="63">
      <c r="A101" s="87"/>
      <c r="B101" s="90" t="s">
        <v>445</v>
      </c>
      <c r="C101" s="83">
        <v>992</v>
      </c>
      <c r="D101" s="84" t="s">
        <v>116</v>
      </c>
      <c r="E101" s="84" t="s">
        <v>117</v>
      </c>
      <c r="F101" s="156" t="s">
        <v>126</v>
      </c>
      <c r="G101" s="157" t="s">
        <v>191</v>
      </c>
      <c r="H101" s="157" t="s">
        <v>109</v>
      </c>
      <c r="I101" s="158" t="s">
        <v>444</v>
      </c>
      <c r="J101" s="155"/>
      <c r="K101" s="102">
        <f>K102+K103</f>
        <v>3500</v>
      </c>
      <c r="L101" s="50"/>
      <c r="M101" s="37"/>
    </row>
    <row r="102" spans="1:13" ht="94.5">
      <c r="A102" s="87"/>
      <c r="B102" s="159" t="s">
        <v>193</v>
      </c>
      <c r="C102" s="83">
        <v>992</v>
      </c>
      <c r="D102" s="84" t="s">
        <v>116</v>
      </c>
      <c r="E102" s="84" t="s">
        <v>117</v>
      </c>
      <c r="F102" s="156" t="s">
        <v>126</v>
      </c>
      <c r="G102" s="157" t="s">
        <v>191</v>
      </c>
      <c r="H102" s="157" t="s">
        <v>109</v>
      </c>
      <c r="I102" s="158" t="s">
        <v>444</v>
      </c>
      <c r="J102" s="155" t="s">
        <v>194</v>
      </c>
      <c r="K102" s="102">
        <f>2000</f>
        <v>2000</v>
      </c>
      <c r="L102" s="50"/>
      <c r="M102" s="37"/>
    </row>
    <row r="103" spans="1:13" ht="31.5">
      <c r="A103" s="87"/>
      <c r="B103" s="159" t="s">
        <v>417</v>
      </c>
      <c r="C103" s="83">
        <v>992</v>
      </c>
      <c r="D103" s="84" t="s">
        <v>116</v>
      </c>
      <c r="E103" s="84" t="s">
        <v>117</v>
      </c>
      <c r="F103" s="156" t="s">
        <v>126</v>
      </c>
      <c r="G103" s="157" t="s">
        <v>191</v>
      </c>
      <c r="H103" s="157" t="s">
        <v>109</v>
      </c>
      <c r="I103" s="158" t="s">
        <v>444</v>
      </c>
      <c r="J103" s="155" t="s">
        <v>196</v>
      </c>
      <c r="K103" s="102">
        <f>1500</f>
        <v>1500</v>
      </c>
      <c r="L103" s="50"/>
      <c r="M103" s="37"/>
    </row>
    <row r="104" spans="1:13" ht="47.25">
      <c r="A104" s="87"/>
      <c r="B104" s="86" t="s">
        <v>342</v>
      </c>
      <c r="C104" s="83">
        <v>992</v>
      </c>
      <c r="D104" s="84" t="s">
        <v>116</v>
      </c>
      <c r="E104" s="84" t="s">
        <v>117</v>
      </c>
      <c r="F104" s="156" t="s">
        <v>126</v>
      </c>
      <c r="G104" s="157" t="s">
        <v>191</v>
      </c>
      <c r="H104" s="157" t="s">
        <v>116</v>
      </c>
      <c r="I104" s="158" t="s">
        <v>309</v>
      </c>
      <c r="J104" s="155"/>
      <c r="K104" s="102">
        <f>K105+K107</f>
        <v>220</v>
      </c>
      <c r="L104" s="50"/>
      <c r="M104" s="37"/>
    </row>
    <row r="105" spans="1:13" ht="63">
      <c r="A105" s="87"/>
      <c r="B105" s="86" t="s">
        <v>261</v>
      </c>
      <c r="C105" s="83">
        <v>992</v>
      </c>
      <c r="D105" s="84" t="s">
        <v>116</v>
      </c>
      <c r="E105" s="84" t="s">
        <v>117</v>
      </c>
      <c r="F105" s="156" t="s">
        <v>126</v>
      </c>
      <c r="G105" s="157" t="s">
        <v>191</v>
      </c>
      <c r="H105" s="157" t="s">
        <v>116</v>
      </c>
      <c r="I105" s="158" t="s">
        <v>341</v>
      </c>
      <c r="J105" s="155"/>
      <c r="K105" s="102">
        <f>K106</f>
        <v>100</v>
      </c>
      <c r="L105" s="50"/>
      <c r="M105" s="37"/>
    </row>
    <row r="106" spans="1:13" ht="31.5">
      <c r="A106" s="87"/>
      <c r="B106" s="159" t="s">
        <v>417</v>
      </c>
      <c r="C106" s="83">
        <v>992</v>
      </c>
      <c r="D106" s="84" t="s">
        <v>116</v>
      </c>
      <c r="E106" s="84" t="s">
        <v>117</v>
      </c>
      <c r="F106" s="156" t="s">
        <v>126</v>
      </c>
      <c r="G106" s="157" t="s">
        <v>191</v>
      </c>
      <c r="H106" s="157" t="s">
        <v>116</v>
      </c>
      <c r="I106" s="158" t="s">
        <v>341</v>
      </c>
      <c r="J106" s="155" t="s">
        <v>196</v>
      </c>
      <c r="K106" s="102">
        <v>100</v>
      </c>
      <c r="L106" s="50"/>
      <c r="M106" s="37"/>
    </row>
    <row r="107" spans="1:13" ht="47.25">
      <c r="A107" s="87"/>
      <c r="B107" s="86" t="s">
        <v>260</v>
      </c>
      <c r="C107" s="83">
        <v>992</v>
      </c>
      <c r="D107" s="84" t="s">
        <v>116</v>
      </c>
      <c r="E107" s="84" t="s">
        <v>117</v>
      </c>
      <c r="F107" s="156" t="s">
        <v>126</v>
      </c>
      <c r="G107" s="157" t="s">
        <v>191</v>
      </c>
      <c r="H107" s="157" t="s">
        <v>116</v>
      </c>
      <c r="I107" s="158" t="s">
        <v>343</v>
      </c>
      <c r="J107" s="155"/>
      <c r="K107" s="102">
        <f>K108</f>
        <v>120</v>
      </c>
      <c r="L107" s="50"/>
      <c r="M107" s="37"/>
    </row>
    <row r="108" spans="1:13" ht="31.5">
      <c r="A108" s="87"/>
      <c r="B108" s="159" t="s">
        <v>417</v>
      </c>
      <c r="C108" s="83">
        <v>992</v>
      </c>
      <c r="D108" s="84" t="s">
        <v>116</v>
      </c>
      <c r="E108" s="84" t="s">
        <v>117</v>
      </c>
      <c r="F108" s="156" t="s">
        <v>126</v>
      </c>
      <c r="G108" s="157" t="s">
        <v>191</v>
      </c>
      <c r="H108" s="157" t="s">
        <v>116</v>
      </c>
      <c r="I108" s="158" t="s">
        <v>343</v>
      </c>
      <c r="J108" s="155" t="s">
        <v>196</v>
      </c>
      <c r="K108" s="102">
        <v>120</v>
      </c>
      <c r="L108" s="50"/>
      <c r="M108" s="37"/>
    </row>
    <row r="109" spans="1:13" ht="31.5">
      <c r="A109" s="87"/>
      <c r="B109" s="90" t="s">
        <v>320</v>
      </c>
      <c r="C109" s="93">
        <v>992</v>
      </c>
      <c r="D109" s="94" t="s">
        <v>116</v>
      </c>
      <c r="E109" s="94" t="s">
        <v>117</v>
      </c>
      <c r="F109" s="156" t="s">
        <v>205</v>
      </c>
      <c r="G109" s="157" t="s">
        <v>189</v>
      </c>
      <c r="H109" s="157" t="s">
        <v>308</v>
      </c>
      <c r="I109" s="158" t="s">
        <v>309</v>
      </c>
      <c r="J109" s="161"/>
      <c r="K109" s="102">
        <f>K110</f>
        <v>764.91700000000003</v>
      </c>
      <c r="L109" s="50"/>
      <c r="M109" s="37"/>
    </row>
    <row r="110" spans="1:13" ht="15.75">
      <c r="A110" s="87"/>
      <c r="B110" s="90" t="s">
        <v>422</v>
      </c>
      <c r="C110" s="93">
        <v>992</v>
      </c>
      <c r="D110" s="94" t="s">
        <v>116</v>
      </c>
      <c r="E110" s="94" t="s">
        <v>117</v>
      </c>
      <c r="F110" s="156" t="s">
        <v>205</v>
      </c>
      <c r="G110" s="157" t="s">
        <v>155</v>
      </c>
      <c r="H110" s="157" t="s">
        <v>308</v>
      </c>
      <c r="I110" s="158" t="s">
        <v>309</v>
      </c>
      <c r="J110" s="161"/>
      <c r="K110" s="102">
        <f>K111</f>
        <v>764.91700000000003</v>
      </c>
      <c r="L110" s="50"/>
      <c r="M110" s="37"/>
    </row>
    <row r="111" spans="1:13" ht="47.25">
      <c r="A111" s="87"/>
      <c r="B111" s="90" t="s">
        <v>421</v>
      </c>
      <c r="C111" s="93">
        <v>992</v>
      </c>
      <c r="D111" s="94" t="s">
        <v>116</v>
      </c>
      <c r="E111" s="94" t="s">
        <v>117</v>
      </c>
      <c r="F111" s="156" t="s">
        <v>205</v>
      </c>
      <c r="G111" s="157" t="s">
        <v>155</v>
      </c>
      <c r="H111" s="157" t="s">
        <v>108</v>
      </c>
      <c r="I111" s="158" t="s">
        <v>309</v>
      </c>
      <c r="J111" s="161"/>
      <c r="K111" s="102">
        <f>K112+K114</f>
        <v>764.91700000000003</v>
      </c>
      <c r="L111" s="50"/>
      <c r="M111" s="37"/>
    </row>
    <row r="112" spans="1:13" ht="63">
      <c r="A112" s="87"/>
      <c r="B112" s="162" t="s">
        <v>261</v>
      </c>
      <c r="C112" s="83">
        <v>992</v>
      </c>
      <c r="D112" s="84" t="s">
        <v>116</v>
      </c>
      <c r="E112" s="84" t="s">
        <v>117</v>
      </c>
      <c r="F112" s="156" t="s">
        <v>205</v>
      </c>
      <c r="G112" s="157" t="s">
        <v>155</v>
      </c>
      <c r="H112" s="157" t="s">
        <v>108</v>
      </c>
      <c r="I112" s="158" t="s">
        <v>341</v>
      </c>
      <c r="J112" s="155"/>
      <c r="K112" s="102">
        <f>K113</f>
        <v>684.91700000000003</v>
      </c>
      <c r="L112" s="50"/>
      <c r="M112" s="37"/>
    </row>
    <row r="113" spans="1:13" ht="31.5">
      <c r="A113" s="87"/>
      <c r="B113" s="159" t="s">
        <v>417</v>
      </c>
      <c r="C113" s="83">
        <v>992</v>
      </c>
      <c r="D113" s="84" t="s">
        <v>116</v>
      </c>
      <c r="E113" s="84" t="s">
        <v>117</v>
      </c>
      <c r="F113" s="156" t="s">
        <v>205</v>
      </c>
      <c r="G113" s="157" t="s">
        <v>155</v>
      </c>
      <c r="H113" s="157" t="s">
        <v>108</v>
      </c>
      <c r="I113" s="158" t="s">
        <v>341</v>
      </c>
      <c r="J113" s="155" t="s">
        <v>196</v>
      </c>
      <c r="K113" s="102">
        <v>684.91700000000003</v>
      </c>
      <c r="L113" s="50"/>
      <c r="M113" s="37"/>
    </row>
    <row r="114" spans="1:13" ht="47.25">
      <c r="A114" s="87"/>
      <c r="B114" s="162" t="s">
        <v>260</v>
      </c>
      <c r="C114" s="83">
        <v>992</v>
      </c>
      <c r="D114" s="84" t="s">
        <v>116</v>
      </c>
      <c r="E114" s="84" t="s">
        <v>117</v>
      </c>
      <c r="F114" s="156" t="s">
        <v>205</v>
      </c>
      <c r="G114" s="157" t="s">
        <v>155</v>
      </c>
      <c r="H114" s="157" t="s">
        <v>108</v>
      </c>
      <c r="I114" s="158" t="s">
        <v>343</v>
      </c>
      <c r="J114" s="155"/>
      <c r="K114" s="102">
        <f>K115</f>
        <v>80</v>
      </c>
      <c r="L114" s="50"/>
      <c r="M114" s="37"/>
    </row>
    <row r="115" spans="1:13" ht="31.5">
      <c r="A115" s="87"/>
      <c r="B115" s="159" t="s">
        <v>417</v>
      </c>
      <c r="C115" s="83">
        <v>992</v>
      </c>
      <c r="D115" s="84" t="s">
        <v>116</v>
      </c>
      <c r="E115" s="84" t="s">
        <v>117</v>
      </c>
      <c r="F115" s="156" t="s">
        <v>205</v>
      </c>
      <c r="G115" s="157" t="s">
        <v>155</v>
      </c>
      <c r="H115" s="157" t="s">
        <v>108</v>
      </c>
      <c r="I115" s="158" t="s">
        <v>343</v>
      </c>
      <c r="J115" s="155" t="s">
        <v>196</v>
      </c>
      <c r="K115" s="102">
        <v>80</v>
      </c>
      <c r="L115" s="50"/>
      <c r="M115" s="37"/>
    </row>
    <row r="116" spans="1:13" ht="15.75">
      <c r="A116" s="87"/>
      <c r="B116" s="90" t="s">
        <v>233</v>
      </c>
      <c r="C116" s="83">
        <v>992</v>
      </c>
      <c r="D116" s="84" t="s">
        <v>116</v>
      </c>
      <c r="E116" s="84" t="s">
        <v>125</v>
      </c>
      <c r="F116" s="156"/>
      <c r="G116" s="157"/>
      <c r="H116" s="157"/>
      <c r="I116" s="158"/>
      <c r="J116" s="155"/>
      <c r="K116" s="102">
        <f>K117+K122</f>
        <v>151.27799999999999</v>
      </c>
      <c r="L116" s="50"/>
      <c r="M116" s="37"/>
    </row>
    <row r="117" spans="1:13" ht="31.5">
      <c r="A117" s="87"/>
      <c r="B117" s="90" t="s">
        <v>334</v>
      </c>
      <c r="C117" s="83">
        <v>992</v>
      </c>
      <c r="D117" s="84" t="s">
        <v>116</v>
      </c>
      <c r="E117" s="84" t="s">
        <v>125</v>
      </c>
      <c r="F117" s="156" t="s">
        <v>126</v>
      </c>
      <c r="G117" s="157" t="s">
        <v>189</v>
      </c>
      <c r="H117" s="157" t="s">
        <v>308</v>
      </c>
      <c r="I117" s="158" t="s">
        <v>309</v>
      </c>
      <c r="J117" s="155"/>
      <c r="K117" s="102">
        <f>K118</f>
        <v>120</v>
      </c>
      <c r="L117" s="50"/>
      <c r="M117" s="37"/>
    </row>
    <row r="118" spans="1:13" ht="15.75">
      <c r="A118" s="87"/>
      <c r="B118" s="90" t="s">
        <v>238</v>
      </c>
      <c r="C118" s="83">
        <v>992</v>
      </c>
      <c r="D118" s="84" t="s">
        <v>116</v>
      </c>
      <c r="E118" s="84" t="s">
        <v>125</v>
      </c>
      <c r="F118" s="156" t="s">
        <v>126</v>
      </c>
      <c r="G118" s="157" t="s">
        <v>158</v>
      </c>
      <c r="H118" s="157" t="s">
        <v>308</v>
      </c>
      <c r="I118" s="158" t="s">
        <v>309</v>
      </c>
      <c r="J118" s="155"/>
      <c r="K118" s="102">
        <f>K119</f>
        <v>120</v>
      </c>
      <c r="L118" s="50"/>
      <c r="M118" s="37"/>
    </row>
    <row r="119" spans="1:13" ht="31.5">
      <c r="A119" s="87"/>
      <c r="B119" s="90" t="s">
        <v>335</v>
      </c>
      <c r="C119" s="83">
        <v>992</v>
      </c>
      <c r="D119" s="84" t="s">
        <v>116</v>
      </c>
      <c r="E119" s="84" t="s">
        <v>125</v>
      </c>
      <c r="F119" s="156" t="s">
        <v>126</v>
      </c>
      <c r="G119" s="157" t="s">
        <v>158</v>
      </c>
      <c r="H119" s="157" t="s">
        <v>108</v>
      </c>
      <c r="I119" s="158" t="s">
        <v>309</v>
      </c>
      <c r="J119" s="155"/>
      <c r="K119" s="102">
        <f>K120</f>
        <v>120</v>
      </c>
      <c r="L119" s="50"/>
      <c r="M119" s="37"/>
    </row>
    <row r="120" spans="1:13" ht="15.75">
      <c r="A120" s="87"/>
      <c r="B120" s="86" t="s">
        <v>262</v>
      </c>
      <c r="C120" s="83">
        <v>992</v>
      </c>
      <c r="D120" s="84" t="s">
        <v>116</v>
      </c>
      <c r="E120" s="84" t="s">
        <v>125</v>
      </c>
      <c r="F120" s="156" t="s">
        <v>126</v>
      </c>
      <c r="G120" s="157" t="s">
        <v>158</v>
      </c>
      <c r="H120" s="157" t="s">
        <v>108</v>
      </c>
      <c r="I120" s="158" t="s">
        <v>336</v>
      </c>
      <c r="J120" s="155"/>
      <c r="K120" s="102">
        <f>K121</f>
        <v>120</v>
      </c>
      <c r="L120" s="50"/>
      <c r="M120" s="37"/>
    </row>
    <row r="121" spans="1:13" ht="31.5">
      <c r="A121" s="87"/>
      <c r="B121" s="159" t="s">
        <v>417</v>
      </c>
      <c r="C121" s="83">
        <v>992</v>
      </c>
      <c r="D121" s="84" t="s">
        <v>116</v>
      </c>
      <c r="E121" s="84" t="s">
        <v>125</v>
      </c>
      <c r="F121" s="156" t="s">
        <v>126</v>
      </c>
      <c r="G121" s="157" t="s">
        <v>158</v>
      </c>
      <c r="H121" s="157" t="s">
        <v>108</v>
      </c>
      <c r="I121" s="158" t="s">
        <v>336</v>
      </c>
      <c r="J121" s="155" t="s">
        <v>196</v>
      </c>
      <c r="K121" s="102">
        <v>120</v>
      </c>
      <c r="L121" s="50"/>
      <c r="M121" s="37"/>
    </row>
    <row r="122" spans="1:13" ht="31.5">
      <c r="A122" s="87"/>
      <c r="B122" s="90" t="s">
        <v>320</v>
      </c>
      <c r="C122" s="93">
        <v>992</v>
      </c>
      <c r="D122" s="84" t="s">
        <v>116</v>
      </c>
      <c r="E122" s="84" t="s">
        <v>125</v>
      </c>
      <c r="F122" s="156" t="s">
        <v>205</v>
      </c>
      <c r="G122" s="157" t="s">
        <v>189</v>
      </c>
      <c r="H122" s="157" t="s">
        <v>308</v>
      </c>
      <c r="I122" s="158" t="s">
        <v>309</v>
      </c>
      <c r="J122" s="161"/>
      <c r="K122" s="102">
        <f>K123</f>
        <v>31.277999999999999</v>
      </c>
      <c r="L122" s="50"/>
      <c r="M122" s="37"/>
    </row>
    <row r="123" spans="1:13" ht="15.75">
      <c r="A123" s="87"/>
      <c r="B123" s="90" t="s">
        <v>422</v>
      </c>
      <c r="C123" s="93">
        <v>992</v>
      </c>
      <c r="D123" s="84" t="s">
        <v>116</v>
      </c>
      <c r="E123" s="84" t="s">
        <v>125</v>
      </c>
      <c r="F123" s="156" t="s">
        <v>205</v>
      </c>
      <c r="G123" s="157" t="s">
        <v>155</v>
      </c>
      <c r="H123" s="157" t="s">
        <v>308</v>
      </c>
      <c r="I123" s="158" t="s">
        <v>309</v>
      </c>
      <c r="J123" s="161"/>
      <c r="K123" s="102">
        <f>K124</f>
        <v>31.277999999999999</v>
      </c>
      <c r="L123" s="50"/>
      <c r="M123" s="37"/>
    </row>
    <row r="124" spans="1:13" ht="47.25">
      <c r="A124" s="87"/>
      <c r="B124" s="90" t="s">
        <v>421</v>
      </c>
      <c r="C124" s="93">
        <v>992</v>
      </c>
      <c r="D124" s="84" t="s">
        <v>116</v>
      </c>
      <c r="E124" s="84" t="s">
        <v>125</v>
      </c>
      <c r="F124" s="156" t="s">
        <v>205</v>
      </c>
      <c r="G124" s="157" t="s">
        <v>155</v>
      </c>
      <c r="H124" s="157" t="s">
        <v>108</v>
      </c>
      <c r="I124" s="158" t="s">
        <v>309</v>
      </c>
      <c r="J124" s="161"/>
      <c r="K124" s="102">
        <f>K125</f>
        <v>31.277999999999999</v>
      </c>
      <c r="L124" s="50"/>
      <c r="M124" s="37"/>
    </row>
    <row r="125" spans="1:13" ht="15.75">
      <c r="A125" s="87"/>
      <c r="B125" s="162" t="s">
        <v>262</v>
      </c>
      <c r="C125" s="83">
        <v>992</v>
      </c>
      <c r="D125" s="84" t="s">
        <v>116</v>
      </c>
      <c r="E125" s="84" t="s">
        <v>125</v>
      </c>
      <c r="F125" s="156" t="s">
        <v>205</v>
      </c>
      <c r="G125" s="157" t="s">
        <v>155</v>
      </c>
      <c r="H125" s="157" t="s">
        <v>108</v>
      </c>
      <c r="I125" s="158" t="s">
        <v>336</v>
      </c>
      <c r="J125" s="155"/>
      <c r="K125" s="102">
        <f>K126</f>
        <v>31.277999999999999</v>
      </c>
      <c r="L125" s="50"/>
      <c r="M125" s="37"/>
    </row>
    <row r="126" spans="1:13" ht="31.5">
      <c r="A126" s="87"/>
      <c r="B126" s="159" t="s">
        <v>417</v>
      </c>
      <c r="C126" s="83">
        <v>992</v>
      </c>
      <c r="D126" s="84" t="s">
        <v>116</v>
      </c>
      <c r="E126" s="84" t="s">
        <v>125</v>
      </c>
      <c r="F126" s="156" t="s">
        <v>205</v>
      </c>
      <c r="G126" s="157" t="s">
        <v>155</v>
      </c>
      <c r="H126" s="157" t="s">
        <v>108</v>
      </c>
      <c r="I126" s="158" t="s">
        <v>336</v>
      </c>
      <c r="J126" s="155" t="s">
        <v>196</v>
      </c>
      <c r="K126" s="102">
        <v>31.277999999999999</v>
      </c>
      <c r="L126" s="50"/>
      <c r="M126" s="37"/>
    </row>
    <row r="127" spans="1:13" ht="47.25">
      <c r="A127" s="87"/>
      <c r="B127" s="159" t="s">
        <v>61</v>
      </c>
      <c r="C127" s="83">
        <v>992</v>
      </c>
      <c r="D127" s="84" t="s">
        <v>116</v>
      </c>
      <c r="E127" s="84" t="s">
        <v>118</v>
      </c>
      <c r="F127" s="156"/>
      <c r="G127" s="157"/>
      <c r="H127" s="157"/>
      <c r="I127" s="158"/>
      <c r="J127" s="155"/>
      <c r="K127" s="102">
        <f>K128</f>
        <v>20</v>
      </c>
      <c r="L127" s="50"/>
      <c r="M127" s="37"/>
    </row>
    <row r="128" spans="1:13" ht="31.5">
      <c r="A128" s="87"/>
      <c r="B128" s="90" t="s">
        <v>321</v>
      </c>
      <c r="C128" s="83">
        <v>992</v>
      </c>
      <c r="D128" s="84" t="s">
        <v>116</v>
      </c>
      <c r="E128" s="84" t="s">
        <v>118</v>
      </c>
      <c r="F128" s="156" t="s">
        <v>126</v>
      </c>
      <c r="G128" s="157" t="s">
        <v>189</v>
      </c>
      <c r="H128" s="157" t="s">
        <v>308</v>
      </c>
      <c r="I128" s="158" t="s">
        <v>309</v>
      </c>
      <c r="J128" s="155"/>
      <c r="K128" s="102">
        <f>K129+K133</f>
        <v>20</v>
      </c>
      <c r="L128" s="50"/>
      <c r="M128" s="37"/>
    </row>
    <row r="129" spans="1:13" s="47" customFormat="1" ht="31.5">
      <c r="A129" s="87"/>
      <c r="B129" s="90" t="s">
        <v>263</v>
      </c>
      <c r="C129" s="83">
        <v>992</v>
      </c>
      <c r="D129" s="84" t="s">
        <v>116</v>
      </c>
      <c r="E129" s="84" t="s">
        <v>118</v>
      </c>
      <c r="F129" s="156" t="s">
        <v>126</v>
      </c>
      <c r="G129" s="157" t="s">
        <v>155</v>
      </c>
      <c r="H129" s="157" t="s">
        <v>308</v>
      </c>
      <c r="I129" s="158" t="s">
        <v>309</v>
      </c>
      <c r="J129" s="155"/>
      <c r="K129" s="102">
        <f>K130</f>
        <v>10</v>
      </c>
      <c r="L129" s="41"/>
    </row>
    <row r="130" spans="1:13" s="55" customFormat="1" ht="31.5">
      <c r="A130" s="87"/>
      <c r="B130" s="90" t="s">
        <v>345</v>
      </c>
      <c r="C130" s="83">
        <v>992</v>
      </c>
      <c r="D130" s="84" t="s">
        <v>116</v>
      </c>
      <c r="E130" s="84" t="s">
        <v>118</v>
      </c>
      <c r="F130" s="156" t="s">
        <v>126</v>
      </c>
      <c r="G130" s="157" t="s">
        <v>155</v>
      </c>
      <c r="H130" s="157" t="s">
        <v>108</v>
      </c>
      <c r="I130" s="158" t="s">
        <v>309</v>
      </c>
      <c r="J130" s="155"/>
      <c r="K130" s="102">
        <f>K131</f>
        <v>10</v>
      </c>
      <c r="L130" s="50"/>
    </row>
    <row r="131" spans="1:13" s="55" customFormat="1" ht="32.25">
      <c r="A131" s="87"/>
      <c r="B131" s="85" t="s">
        <v>264</v>
      </c>
      <c r="C131" s="83">
        <v>992</v>
      </c>
      <c r="D131" s="84" t="s">
        <v>116</v>
      </c>
      <c r="E131" s="84" t="s">
        <v>118</v>
      </c>
      <c r="F131" s="156" t="s">
        <v>126</v>
      </c>
      <c r="G131" s="157" t="s">
        <v>155</v>
      </c>
      <c r="H131" s="157" t="s">
        <v>108</v>
      </c>
      <c r="I131" s="158" t="s">
        <v>344</v>
      </c>
      <c r="J131" s="155"/>
      <c r="K131" s="102">
        <f>K132</f>
        <v>10</v>
      </c>
      <c r="L131" s="50"/>
    </row>
    <row r="132" spans="1:13" s="55" customFormat="1" ht="31.5">
      <c r="A132" s="87"/>
      <c r="B132" s="159" t="s">
        <v>417</v>
      </c>
      <c r="C132" s="83">
        <v>992</v>
      </c>
      <c r="D132" s="84" t="s">
        <v>116</v>
      </c>
      <c r="E132" s="84" t="s">
        <v>118</v>
      </c>
      <c r="F132" s="156" t="s">
        <v>126</v>
      </c>
      <c r="G132" s="157" t="s">
        <v>155</v>
      </c>
      <c r="H132" s="157" t="s">
        <v>108</v>
      </c>
      <c r="I132" s="158" t="s">
        <v>344</v>
      </c>
      <c r="J132" s="155" t="s">
        <v>196</v>
      </c>
      <c r="K132" s="102">
        <v>10</v>
      </c>
      <c r="L132" s="50"/>
    </row>
    <row r="133" spans="1:13" s="47" customFormat="1" ht="15.75">
      <c r="A133" s="87"/>
      <c r="B133" s="90" t="s">
        <v>254</v>
      </c>
      <c r="C133" s="83">
        <v>992</v>
      </c>
      <c r="D133" s="84" t="s">
        <v>116</v>
      </c>
      <c r="E133" s="84" t="s">
        <v>118</v>
      </c>
      <c r="F133" s="156" t="s">
        <v>126</v>
      </c>
      <c r="G133" s="157" t="s">
        <v>159</v>
      </c>
      <c r="H133" s="157" t="s">
        <v>308</v>
      </c>
      <c r="I133" s="158" t="s">
        <v>309</v>
      </c>
      <c r="J133" s="155"/>
      <c r="K133" s="102">
        <f>K134</f>
        <v>10</v>
      </c>
      <c r="L133" s="41"/>
    </row>
    <row r="134" spans="1:13" ht="31.5">
      <c r="A134" s="87"/>
      <c r="B134" s="90" t="s">
        <v>323</v>
      </c>
      <c r="C134" s="83">
        <v>992</v>
      </c>
      <c r="D134" s="84" t="s">
        <v>116</v>
      </c>
      <c r="E134" s="84" t="s">
        <v>118</v>
      </c>
      <c r="F134" s="156" t="s">
        <v>126</v>
      </c>
      <c r="G134" s="157" t="s">
        <v>159</v>
      </c>
      <c r="H134" s="157" t="s">
        <v>108</v>
      </c>
      <c r="I134" s="158" t="s">
        <v>309</v>
      </c>
      <c r="J134" s="155"/>
      <c r="K134" s="102">
        <f>K135</f>
        <v>10</v>
      </c>
      <c r="L134" s="50"/>
      <c r="M134" s="37"/>
    </row>
    <row r="135" spans="1:13" ht="31.5">
      <c r="A135" s="87"/>
      <c r="B135" s="85" t="s">
        <v>255</v>
      </c>
      <c r="C135" s="83">
        <v>992</v>
      </c>
      <c r="D135" s="84" t="s">
        <v>116</v>
      </c>
      <c r="E135" s="84" t="s">
        <v>118</v>
      </c>
      <c r="F135" s="156" t="s">
        <v>126</v>
      </c>
      <c r="G135" s="157" t="s">
        <v>159</v>
      </c>
      <c r="H135" s="157" t="s">
        <v>108</v>
      </c>
      <c r="I135" s="158" t="s">
        <v>322</v>
      </c>
      <c r="J135" s="155"/>
      <c r="K135" s="102">
        <f>K136</f>
        <v>10</v>
      </c>
      <c r="L135" s="50"/>
      <c r="M135" s="37"/>
    </row>
    <row r="136" spans="1:13" ht="31.5">
      <c r="A136" s="87"/>
      <c r="B136" s="159" t="s">
        <v>417</v>
      </c>
      <c r="C136" s="83">
        <v>992</v>
      </c>
      <c r="D136" s="84" t="s">
        <v>116</v>
      </c>
      <c r="E136" s="84" t="s">
        <v>118</v>
      </c>
      <c r="F136" s="156" t="s">
        <v>126</v>
      </c>
      <c r="G136" s="157" t="s">
        <v>159</v>
      </c>
      <c r="H136" s="157" t="s">
        <v>108</v>
      </c>
      <c r="I136" s="158" t="s">
        <v>322</v>
      </c>
      <c r="J136" s="155" t="s">
        <v>196</v>
      </c>
      <c r="K136" s="102">
        <v>10</v>
      </c>
      <c r="L136" s="50"/>
      <c r="M136" s="37"/>
    </row>
    <row r="137" spans="1:13" ht="15.75">
      <c r="A137" s="84" t="s">
        <v>56</v>
      </c>
      <c r="B137" s="85" t="s">
        <v>64</v>
      </c>
      <c r="C137" s="83">
        <v>992</v>
      </c>
      <c r="D137" s="84" t="s">
        <v>110</v>
      </c>
      <c r="E137" s="84"/>
      <c r="F137" s="156"/>
      <c r="G137" s="157"/>
      <c r="H137" s="157"/>
      <c r="I137" s="158"/>
      <c r="J137" s="155"/>
      <c r="K137" s="102">
        <f>K138+K154</f>
        <v>13079.523000000001</v>
      </c>
      <c r="L137" s="50"/>
      <c r="M137" s="37"/>
    </row>
    <row r="138" spans="1:13" ht="15.75">
      <c r="A138" s="87"/>
      <c r="B138" s="90" t="s">
        <v>180</v>
      </c>
      <c r="C138" s="93">
        <v>992</v>
      </c>
      <c r="D138" s="94" t="s">
        <v>110</v>
      </c>
      <c r="E138" s="94" t="s">
        <v>117</v>
      </c>
      <c r="F138" s="156"/>
      <c r="G138" s="157"/>
      <c r="H138" s="157"/>
      <c r="I138" s="158"/>
      <c r="J138" s="161"/>
      <c r="K138" s="102">
        <f>K139+K147</f>
        <v>13039.523000000001</v>
      </c>
      <c r="L138" s="50"/>
      <c r="M138" s="37"/>
    </row>
    <row r="139" spans="1:13" ht="47.25">
      <c r="A139" s="87"/>
      <c r="B139" s="90" t="s">
        <v>346</v>
      </c>
      <c r="C139" s="93">
        <v>992</v>
      </c>
      <c r="D139" s="94" t="s">
        <v>110</v>
      </c>
      <c r="E139" s="94" t="s">
        <v>117</v>
      </c>
      <c r="F139" s="156" t="s">
        <v>236</v>
      </c>
      <c r="G139" s="157" t="s">
        <v>189</v>
      </c>
      <c r="H139" s="157" t="s">
        <v>308</v>
      </c>
      <c r="I139" s="158" t="s">
        <v>309</v>
      </c>
      <c r="J139" s="161"/>
      <c r="K139" s="102">
        <f>K140</f>
        <v>8980</v>
      </c>
      <c r="L139" s="50"/>
      <c r="M139" s="37"/>
    </row>
    <row r="140" spans="1:13" ht="31.5">
      <c r="A140" s="87"/>
      <c r="B140" s="90" t="s">
        <v>239</v>
      </c>
      <c r="C140" s="93">
        <v>992</v>
      </c>
      <c r="D140" s="94" t="s">
        <v>110</v>
      </c>
      <c r="E140" s="94" t="s">
        <v>117</v>
      </c>
      <c r="F140" s="156" t="s">
        <v>236</v>
      </c>
      <c r="G140" s="157" t="s">
        <v>155</v>
      </c>
      <c r="H140" s="157" t="s">
        <v>308</v>
      </c>
      <c r="I140" s="158" t="s">
        <v>309</v>
      </c>
      <c r="J140" s="161"/>
      <c r="K140" s="102">
        <f>K145+K142</f>
        <v>8980</v>
      </c>
      <c r="L140" s="50"/>
      <c r="M140" s="37"/>
    </row>
    <row r="141" spans="1:13" s="47" customFormat="1" ht="63">
      <c r="A141" s="87"/>
      <c r="B141" s="90" t="s">
        <v>348</v>
      </c>
      <c r="C141" s="93">
        <v>992</v>
      </c>
      <c r="D141" s="94" t="s">
        <v>110</v>
      </c>
      <c r="E141" s="94" t="s">
        <v>117</v>
      </c>
      <c r="F141" s="156" t="s">
        <v>236</v>
      </c>
      <c r="G141" s="157" t="s">
        <v>155</v>
      </c>
      <c r="H141" s="157" t="s">
        <v>108</v>
      </c>
      <c r="I141" s="158" t="s">
        <v>309</v>
      </c>
      <c r="J141" s="161"/>
      <c r="K141" s="102">
        <f>K146+K143</f>
        <v>8816</v>
      </c>
      <c r="L141" s="41"/>
    </row>
    <row r="142" spans="1:13" ht="63">
      <c r="A142" s="87"/>
      <c r="B142" s="162" t="s">
        <v>265</v>
      </c>
      <c r="C142" s="83">
        <v>992</v>
      </c>
      <c r="D142" s="84" t="s">
        <v>110</v>
      </c>
      <c r="E142" s="84" t="s">
        <v>117</v>
      </c>
      <c r="F142" s="156" t="s">
        <v>236</v>
      </c>
      <c r="G142" s="157" t="s">
        <v>155</v>
      </c>
      <c r="H142" s="157" t="s">
        <v>108</v>
      </c>
      <c r="I142" s="158" t="s">
        <v>347</v>
      </c>
      <c r="J142" s="155"/>
      <c r="K142" s="102">
        <f>K143+K144</f>
        <v>7500</v>
      </c>
      <c r="L142" s="50"/>
      <c r="M142" s="37"/>
    </row>
    <row r="143" spans="1:13" ht="31.5">
      <c r="A143" s="87"/>
      <c r="B143" s="159" t="s">
        <v>417</v>
      </c>
      <c r="C143" s="83">
        <v>992</v>
      </c>
      <c r="D143" s="84" t="s">
        <v>110</v>
      </c>
      <c r="E143" s="84" t="s">
        <v>117</v>
      </c>
      <c r="F143" s="156" t="s">
        <v>236</v>
      </c>
      <c r="G143" s="157" t="s">
        <v>155</v>
      </c>
      <c r="H143" s="157" t="s">
        <v>108</v>
      </c>
      <c r="I143" s="158" t="s">
        <v>347</v>
      </c>
      <c r="J143" s="155" t="s">
        <v>196</v>
      </c>
      <c r="K143" s="102">
        <f>7500-164</f>
        <v>7336</v>
      </c>
      <c r="L143" s="50"/>
      <c r="M143" s="37"/>
    </row>
    <row r="144" spans="1:13" ht="15.75">
      <c r="A144" s="87"/>
      <c r="B144" s="159" t="s">
        <v>197</v>
      </c>
      <c r="C144" s="83">
        <v>992</v>
      </c>
      <c r="D144" s="84" t="s">
        <v>110</v>
      </c>
      <c r="E144" s="84" t="s">
        <v>117</v>
      </c>
      <c r="F144" s="156" t="s">
        <v>236</v>
      </c>
      <c r="G144" s="157" t="s">
        <v>155</v>
      </c>
      <c r="H144" s="157" t="s">
        <v>108</v>
      </c>
      <c r="I144" s="158" t="s">
        <v>347</v>
      </c>
      <c r="J144" s="155" t="s">
        <v>198</v>
      </c>
      <c r="K144" s="102">
        <v>164</v>
      </c>
      <c r="L144" s="50"/>
      <c r="M144" s="37"/>
    </row>
    <row r="145" spans="1:13" ht="31.5">
      <c r="A145" s="87"/>
      <c r="B145" s="162" t="s">
        <v>219</v>
      </c>
      <c r="C145" s="83">
        <v>992</v>
      </c>
      <c r="D145" s="84" t="s">
        <v>110</v>
      </c>
      <c r="E145" s="84" t="s">
        <v>117</v>
      </c>
      <c r="F145" s="156" t="s">
        <v>236</v>
      </c>
      <c r="G145" s="157" t="s">
        <v>155</v>
      </c>
      <c r="H145" s="157" t="s">
        <v>108</v>
      </c>
      <c r="I145" s="158" t="s">
        <v>349</v>
      </c>
      <c r="J145" s="155"/>
      <c r="K145" s="102">
        <f>K146</f>
        <v>1480</v>
      </c>
      <c r="L145" s="50"/>
      <c r="M145" s="37"/>
    </row>
    <row r="146" spans="1:13" ht="31.5">
      <c r="A146" s="87"/>
      <c r="B146" s="159" t="s">
        <v>417</v>
      </c>
      <c r="C146" s="83">
        <v>992</v>
      </c>
      <c r="D146" s="84" t="s">
        <v>110</v>
      </c>
      <c r="E146" s="84" t="s">
        <v>117</v>
      </c>
      <c r="F146" s="156" t="s">
        <v>236</v>
      </c>
      <c r="G146" s="157" t="s">
        <v>155</v>
      </c>
      <c r="H146" s="157" t="s">
        <v>108</v>
      </c>
      <c r="I146" s="158" t="s">
        <v>349</v>
      </c>
      <c r="J146" s="155" t="s">
        <v>196</v>
      </c>
      <c r="K146" s="102">
        <v>1480</v>
      </c>
      <c r="L146" s="50"/>
      <c r="M146" s="37"/>
    </row>
    <row r="147" spans="1:13" ht="39.75" customHeight="1">
      <c r="A147" s="87"/>
      <c r="B147" s="90" t="s">
        <v>320</v>
      </c>
      <c r="C147" s="93">
        <v>992</v>
      </c>
      <c r="D147" s="94" t="s">
        <v>110</v>
      </c>
      <c r="E147" s="94" t="s">
        <v>117</v>
      </c>
      <c r="F147" s="156" t="s">
        <v>205</v>
      </c>
      <c r="G147" s="157" t="s">
        <v>189</v>
      </c>
      <c r="H147" s="157" t="s">
        <v>308</v>
      </c>
      <c r="I147" s="158" t="s">
        <v>309</v>
      </c>
      <c r="J147" s="161"/>
      <c r="K147" s="102">
        <f>K148</f>
        <v>4059.5230000000001</v>
      </c>
      <c r="L147" s="50"/>
      <c r="M147" s="37"/>
    </row>
    <row r="148" spans="1:13" s="47" customFormat="1" ht="16.5" customHeight="1">
      <c r="A148" s="87"/>
      <c r="B148" s="90" t="s">
        <v>422</v>
      </c>
      <c r="C148" s="93">
        <v>992</v>
      </c>
      <c r="D148" s="94" t="s">
        <v>110</v>
      </c>
      <c r="E148" s="94" t="s">
        <v>117</v>
      </c>
      <c r="F148" s="156" t="s">
        <v>205</v>
      </c>
      <c r="G148" s="157" t="s">
        <v>155</v>
      </c>
      <c r="H148" s="157" t="s">
        <v>308</v>
      </c>
      <c r="I148" s="158" t="s">
        <v>309</v>
      </c>
      <c r="J148" s="161"/>
      <c r="K148" s="102">
        <f>K149</f>
        <v>4059.5230000000001</v>
      </c>
      <c r="L148" s="41"/>
    </row>
    <row r="149" spans="1:13" s="47" customFormat="1" ht="54" customHeight="1">
      <c r="A149" s="87"/>
      <c r="B149" s="90" t="s">
        <v>421</v>
      </c>
      <c r="C149" s="93">
        <v>992</v>
      </c>
      <c r="D149" s="94" t="s">
        <v>110</v>
      </c>
      <c r="E149" s="94" t="s">
        <v>117</v>
      </c>
      <c r="F149" s="156" t="s">
        <v>205</v>
      </c>
      <c r="G149" s="157" t="s">
        <v>155</v>
      </c>
      <c r="H149" s="157" t="s">
        <v>108</v>
      </c>
      <c r="I149" s="158" t="s">
        <v>309</v>
      </c>
      <c r="J149" s="161"/>
      <c r="K149" s="102">
        <f>K150+K152</f>
        <v>4059.5230000000001</v>
      </c>
      <c r="L149" s="41"/>
    </row>
    <row r="150" spans="1:13" s="47" customFormat="1" ht="63">
      <c r="A150" s="87"/>
      <c r="B150" s="162" t="s">
        <v>265</v>
      </c>
      <c r="C150" s="83">
        <v>992</v>
      </c>
      <c r="D150" s="84" t="s">
        <v>110</v>
      </c>
      <c r="E150" s="84" t="s">
        <v>117</v>
      </c>
      <c r="F150" s="156" t="s">
        <v>205</v>
      </c>
      <c r="G150" s="157" t="s">
        <v>155</v>
      </c>
      <c r="H150" s="157" t="s">
        <v>108</v>
      </c>
      <c r="I150" s="158" t="s">
        <v>347</v>
      </c>
      <c r="J150" s="155"/>
      <c r="K150" s="102">
        <f>K151</f>
        <v>1522.463</v>
      </c>
      <c r="L150" s="41"/>
    </row>
    <row r="151" spans="1:13" s="47" customFormat="1" ht="31.5">
      <c r="A151" s="87"/>
      <c r="B151" s="159" t="s">
        <v>417</v>
      </c>
      <c r="C151" s="83">
        <v>992</v>
      </c>
      <c r="D151" s="84" t="s">
        <v>110</v>
      </c>
      <c r="E151" s="84" t="s">
        <v>117</v>
      </c>
      <c r="F151" s="156" t="s">
        <v>205</v>
      </c>
      <c r="G151" s="157" t="s">
        <v>155</v>
      </c>
      <c r="H151" s="157" t="s">
        <v>108</v>
      </c>
      <c r="I151" s="158" t="s">
        <v>347</v>
      </c>
      <c r="J151" s="155" t="s">
        <v>196</v>
      </c>
      <c r="K151" s="102">
        <v>1522.463</v>
      </c>
      <c r="L151" s="41"/>
    </row>
    <row r="152" spans="1:13" s="47" customFormat="1" ht="31.5">
      <c r="A152" s="87"/>
      <c r="B152" s="162" t="s">
        <v>239</v>
      </c>
      <c r="C152" s="83">
        <v>992</v>
      </c>
      <c r="D152" s="84" t="s">
        <v>110</v>
      </c>
      <c r="E152" s="84" t="s">
        <v>117</v>
      </c>
      <c r="F152" s="156" t="s">
        <v>205</v>
      </c>
      <c r="G152" s="157" t="s">
        <v>155</v>
      </c>
      <c r="H152" s="157" t="s">
        <v>108</v>
      </c>
      <c r="I152" s="158" t="s">
        <v>452</v>
      </c>
      <c r="J152" s="155"/>
      <c r="K152" s="102">
        <f>K153</f>
        <v>2537.06</v>
      </c>
      <c r="L152" s="41"/>
    </row>
    <row r="153" spans="1:13" s="47" customFormat="1" ht="36" customHeight="1">
      <c r="A153" s="87"/>
      <c r="B153" s="159" t="s">
        <v>417</v>
      </c>
      <c r="C153" s="83">
        <v>992</v>
      </c>
      <c r="D153" s="84" t="s">
        <v>110</v>
      </c>
      <c r="E153" s="84" t="s">
        <v>117</v>
      </c>
      <c r="F153" s="156" t="s">
        <v>205</v>
      </c>
      <c r="G153" s="157" t="s">
        <v>155</v>
      </c>
      <c r="H153" s="157" t="s">
        <v>108</v>
      </c>
      <c r="I153" s="158" t="s">
        <v>452</v>
      </c>
      <c r="J153" s="155" t="s">
        <v>196</v>
      </c>
      <c r="K153" s="102">
        <v>2537.06</v>
      </c>
      <c r="L153" s="41"/>
    </row>
    <row r="154" spans="1:13" ht="31.5">
      <c r="A154" s="87"/>
      <c r="B154" s="159" t="s">
        <v>66</v>
      </c>
      <c r="C154" s="83">
        <v>992</v>
      </c>
      <c r="D154" s="84" t="s">
        <v>110</v>
      </c>
      <c r="E154" s="84" t="s">
        <v>119</v>
      </c>
      <c r="F154" s="156"/>
      <c r="G154" s="157"/>
      <c r="H154" s="157"/>
      <c r="I154" s="158"/>
      <c r="J154" s="155"/>
      <c r="K154" s="102">
        <f>K155</f>
        <v>40</v>
      </c>
      <c r="L154" s="50"/>
      <c r="M154" s="37"/>
    </row>
    <row r="155" spans="1:13" ht="31.5">
      <c r="A155" s="87"/>
      <c r="B155" s="159" t="s">
        <v>350</v>
      </c>
      <c r="C155" s="83">
        <v>992</v>
      </c>
      <c r="D155" s="84" t="s">
        <v>110</v>
      </c>
      <c r="E155" s="84" t="s">
        <v>119</v>
      </c>
      <c r="F155" s="156" t="s">
        <v>114</v>
      </c>
      <c r="G155" s="157" t="s">
        <v>189</v>
      </c>
      <c r="H155" s="157" t="s">
        <v>308</v>
      </c>
      <c r="I155" s="158" t="s">
        <v>309</v>
      </c>
      <c r="J155" s="155"/>
      <c r="K155" s="102">
        <f>K156+K160</f>
        <v>40</v>
      </c>
      <c r="L155" s="50"/>
      <c r="M155" s="37"/>
    </row>
    <row r="156" spans="1:13" ht="47.25">
      <c r="A156" s="87"/>
      <c r="B156" s="85" t="s">
        <v>266</v>
      </c>
      <c r="C156" s="83">
        <v>992</v>
      </c>
      <c r="D156" s="84" t="s">
        <v>110</v>
      </c>
      <c r="E156" s="84" t="s">
        <v>119</v>
      </c>
      <c r="F156" s="156" t="s">
        <v>114</v>
      </c>
      <c r="G156" s="157" t="s">
        <v>191</v>
      </c>
      <c r="H156" s="157" t="s">
        <v>308</v>
      </c>
      <c r="I156" s="158" t="s">
        <v>309</v>
      </c>
      <c r="J156" s="155"/>
      <c r="K156" s="102">
        <f>K157</f>
        <v>20</v>
      </c>
      <c r="L156" s="50"/>
      <c r="M156" s="37"/>
    </row>
    <row r="157" spans="1:13" s="47" customFormat="1" ht="31.5">
      <c r="A157" s="87"/>
      <c r="B157" s="85" t="s">
        <v>443</v>
      </c>
      <c r="C157" s="83">
        <v>992</v>
      </c>
      <c r="D157" s="84" t="s">
        <v>110</v>
      </c>
      <c r="E157" s="84" t="s">
        <v>119</v>
      </c>
      <c r="F157" s="156" t="s">
        <v>114</v>
      </c>
      <c r="G157" s="157" t="s">
        <v>191</v>
      </c>
      <c r="H157" s="157" t="s">
        <v>108</v>
      </c>
      <c r="I157" s="158" t="s">
        <v>309</v>
      </c>
      <c r="J157" s="155"/>
      <c r="K157" s="102">
        <f>K158</f>
        <v>20</v>
      </c>
      <c r="L157" s="41"/>
    </row>
    <row r="158" spans="1:13" s="47" customFormat="1" ht="31.5">
      <c r="A158" s="87"/>
      <c r="B158" s="85" t="s">
        <v>240</v>
      </c>
      <c r="C158" s="83">
        <v>992</v>
      </c>
      <c r="D158" s="84" t="s">
        <v>110</v>
      </c>
      <c r="E158" s="84" t="s">
        <v>119</v>
      </c>
      <c r="F158" s="156" t="s">
        <v>114</v>
      </c>
      <c r="G158" s="157" t="s">
        <v>191</v>
      </c>
      <c r="H158" s="157" t="s">
        <v>108</v>
      </c>
      <c r="I158" s="158" t="s">
        <v>351</v>
      </c>
      <c r="J158" s="155"/>
      <c r="K158" s="102">
        <f>K159</f>
        <v>20</v>
      </c>
      <c r="L158" s="41"/>
    </row>
    <row r="159" spans="1:13" s="47" customFormat="1" ht="31.5">
      <c r="A159" s="87"/>
      <c r="B159" s="159" t="s">
        <v>417</v>
      </c>
      <c r="C159" s="83">
        <v>992</v>
      </c>
      <c r="D159" s="84" t="s">
        <v>110</v>
      </c>
      <c r="E159" s="84" t="s">
        <v>119</v>
      </c>
      <c r="F159" s="156" t="s">
        <v>114</v>
      </c>
      <c r="G159" s="157" t="s">
        <v>191</v>
      </c>
      <c r="H159" s="157" t="s">
        <v>108</v>
      </c>
      <c r="I159" s="158" t="s">
        <v>351</v>
      </c>
      <c r="J159" s="155" t="s">
        <v>196</v>
      </c>
      <c r="K159" s="102">
        <v>20</v>
      </c>
      <c r="L159" s="51"/>
    </row>
    <row r="160" spans="1:13" s="47" customFormat="1" ht="31.5">
      <c r="A160" s="87"/>
      <c r="B160" s="85" t="s">
        <v>353</v>
      </c>
      <c r="C160" s="83">
        <v>992</v>
      </c>
      <c r="D160" s="84" t="s">
        <v>110</v>
      </c>
      <c r="E160" s="84" t="s">
        <v>119</v>
      </c>
      <c r="F160" s="156" t="s">
        <v>114</v>
      </c>
      <c r="G160" s="157" t="s">
        <v>156</v>
      </c>
      <c r="H160" s="157" t="s">
        <v>308</v>
      </c>
      <c r="I160" s="158" t="s">
        <v>190</v>
      </c>
      <c r="J160" s="155"/>
      <c r="K160" s="102">
        <f>K161</f>
        <v>20</v>
      </c>
      <c r="L160" s="51"/>
    </row>
    <row r="161" spans="1:13" s="53" customFormat="1" ht="31.5">
      <c r="A161" s="87"/>
      <c r="B161" s="85" t="s">
        <v>354</v>
      </c>
      <c r="C161" s="83">
        <v>992</v>
      </c>
      <c r="D161" s="84" t="s">
        <v>110</v>
      </c>
      <c r="E161" s="84" t="s">
        <v>119</v>
      </c>
      <c r="F161" s="156" t="s">
        <v>114</v>
      </c>
      <c r="G161" s="157" t="s">
        <v>156</v>
      </c>
      <c r="H161" s="157" t="s">
        <v>108</v>
      </c>
      <c r="I161" s="158" t="s">
        <v>190</v>
      </c>
      <c r="J161" s="155"/>
      <c r="K161" s="102">
        <f>K162</f>
        <v>20</v>
      </c>
      <c r="L161" s="52"/>
    </row>
    <row r="162" spans="1:13" s="53" customFormat="1" ht="47.25">
      <c r="A162" s="87"/>
      <c r="B162" s="85" t="s">
        <v>267</v>
      </c>
      <c r="C162" s="83">
        <v>992</v>
      </c>
      <c r="D162" s="84" t="s">
        <v>110</v>
      </c>
      <c r="E162" s="84" t="s">
        <v>119</v>
      </c>
      <c r="F162" s="156" t="s">
        <v>114</v>
      </c>
      <c r="G162" s="157" t="s">
        <v>156</v>
      </c>
      <c r="H162" s="157" t="s">
        <v>108</v>
      </c>
      <c r="I162" s="158" t="s">
        <v>352</v>
      </c>
      <c r="J162" s="155"/>
      <c r="K162" s="102">
        <f>K163</f>
        <v>20</v>
      </c>
      <c r="L162" s="52"/>
    </row>
    <row r="163" spans="1:13" s="53" customFormat="1" ht="31.5">
      <c r="A163" s="87"/>
      <c r="B163" s="159" t="s">
        <v>417</v>
      </c>
      <c r="C163" s="83">
        <v>992</v>
      </c>
      <c r="D163" s="84" t="s">
        <v>110</v>
      </c>
      <c r="E163" s="84" t="s">
        <v>119</v>
      </c>
      <c r="F163" s="156" t="s">
        <v>114</v>
      </c>
      <c r="G163" s="157" t="s">
        <v>156</v>
      </c>
      <c r="H163" s="157" t="s">
        <v>108</v>
      </c>
      <c r="I163" s="158" t="s">
        <v>352</v>
      </c>
      <c r="J163" s="155" t="s">
        <v>196</v>
      </c>
      <c r="K163" s="102">
        <v>20</v>
      </c>
      <c r="L163" s="52"/>
    </row>
    <row r="164" spans="1:13" s="53" customFormat="1" ht="15.75">
      <c r="A164" s="87" t="s">
        <v>62</v>
      </c>
      <c r="B164" s="106" t="s">
        <v>69</v>
      </c>
      <c r="C164" s="83">
        <v>992</v>
      </c>
      <c r="D164" s="84" t="s">
        <v>120</v>
      </c>
      <c r="E164" s="84"/>
      <c r="F164" s="156"/>
      <c r="G164" s="157"/>
      <c r="H164" s="157"/>
      <c r="I164" s="158"/>
      <c r="J164" s="155"/>
      <c r="K164" s="102">
        <f>K165+K180+K204+K225</f>
        <v>43864.231589999996</v>
      </c>
      <c r="L164" s="52"/>
    </row>
    <row r="165" spans="1:13" s="53" customFormat="1" ht="15.75">
      <c r="A165" s="87"/>
      <c r="B165" s="106" t="s">
        <v>71</v>
      </c>
      <c r="C165" s="83">
        <v>992</v>
      </c>
      <c r="D165" s="84" t="s">
        <v>120</v>
      </c>
      <c r="E165" s="84" t="s">
        <v>108</v>
      </c>
      <c r="F165" s="156"/>
      <c r="G165" s="157"/>
      <c r="H165" s="157"/>
      <c r="I165" s="158"/>
      <c r="J165" s="155"/>
      <c r="K165" s="102">
        <f>K166+K171</f>
        <v>1364.52595</v>
      </c>
      <c r="L165" s="52"/>
    </row>
    <row r="166" spans="1:13" s="53" customFormat="1" ht="47.25">
      <c r="A166" s="87"/>
      <c r="B166" s="90" t="s">
        <v>355</v>
      </c>
      <c r="C166" s="84" t="s">
        <v>121</v>
      </c>
      <c r="D166" s="84" t="s">
        <v>120</v>
      </c>
      <c r="E166" s="84" t="s">
        <v>108</v>
      </c>
      <c r="F166" s="156" t="s">
        <v>125</v>
      </c>
      <c r="G166" s="157" t="s">
        <v>189</v>
      </c>
      <c r="H166" s="157" t="s">
        <v>308</v>
      </c>
      <c r="I166" s="158" t="s">
        <v>309</v>
      </c>
      <c r="J166" s="155"/>
      <c r="K166" s="107">
        <f>K167</f>
        <v>100</v>
      </c>
      <c r="L166" s="50"/>
      <c r="M166" s="54"/>
    </row>
    <row r="167" spans="1:13" s="47" customFormat="1" ht="15.75">
      <c r="A167" s="87"/>
      <c r="B167" s="90" t="s">
        <v>71</v>
      </c>
      <c r="C167" s="84" t="s">
        <v>121</v>
      </c>
      <c r="D167" s="84" t="s">
        <v>120</v>
      </c>
      <c r="E167" s="84" t="s">
        <v>108</v>
      </c>
      <c r="F167" s="156" t="s">
        <v>125</v>
      </c>
      <c r="G167" s="157" t="s">
        <v>157</v>
      </c>
      <c r="H167" s="157" t="s">
        <v>308</v>
      </c>
      <c r="I167" s="158" t="s">
        <v>309</v>
      </c>
      <c r="J167" s="155"/>
      <c r="K167" s="107">
        <f>K168</f>
        <v>100</v>
      </c>
      <c r="L167" s="46"/>
    </row>
    <row r="168" spans="1:13" s="47" customFormat="1" ht="31.5">
      <c r="A168" s="87"/>
      <c r="B168" s="90" t="s">
        <v>357</v>
      </c>
      <c r="C168" s="84" t="s">
        <v>121</v>
      </c>
      <c r="D168" s="84" t="s">
        <v>120</v>
      </c>
      <c r="E168" s="84" t="s">
        <v>108</v>
      </c>
      <c r="F168" s="156" t="s">
        <v>125</v>
      </c>
      <c r="G168" s="157" t="s">
        <v>157</v>
      </c>
      <c r="H168" s="157" t="s">
        <v>108</v>
      </c>
      <c r="I168" s="158" t="s">
        <v>309</v>
      </c>
      <c r="J168" s="155"/>
      <c r="K168" s="107">
        <f>K169</f>
        <v>100</v>
      </c>
      <c r="L168" s="46"/>
    </row>
    <row r="169" spans="1:13" s="47" customFormat="1" ht="31.5">
      <c r="A169" s="87"/>
      <c r="B169" s="90" t="s">
        <v>269</v>
      </c>
      <c r="C169" s="83">
        <v>992</v>
      </c>
      <c r="D169" s="84" t="s">
        <v>120</v>
      </c>
      <c r="E169" s="84" t="s">
        <v>108</v>
      </c>
      <c r="F169" s="156" t="s">
        <v>125</v>
      </c>
      <c r="G169" s="157" t="s">
        <v>157</v>
      </c>
      <c r="H169" s="157" t="s">
        <v>108</v>
      </c>
      <c r="I169" s="158" t="s">
        <v>356</v>
      </c>
      <c r="J169" s="160"/>
      <c r="K169" s="102">
        <f>K170</f>
        <v>100</v>
      </c>
      <c r="L169" s="41"/>
    </row>
    <row r="170" spans="1:13" s="47" customFormat="1" ht="31.5">
      <c r="A170" s="87"/>
      <c r="B170" s="159" t="s">
        <v>417</v>
      </c>
      <c r="C170" s="83">
        <v>992</v>
      </c>
      <c r="D170" s="84" t="s">
        <v>120</v>
      </c>
      <c r="E170" s="84" t="s">
        <v>108</v>
      </c>
      <c r="F170" s="156" t="s">
        <v>125</v>
      </c>
      <c r="G170" s="157" t="s">
        <v>157</v>
      </c>
      <c r="H170" s="157" t="s">
        <v>108</v>
      </c>
      <c r="I170" s="158" t="s">
        <v>356</v>
      </c>
      <c r="J170" s="155" t="s">
        <v>196</v>
      </c>
      <c r="K170" s="102">
        <v>100</v>
      </c>
      <c r="L170" s="41"/>
    </row>
    <row r="171" spans="1:13" s="47" customFormat="1" ht="31.5">
      <c r="A171" s="87"/>
      <c r="B171" s="90" t="s">
        <v>320</v>
      </c>
      <c r="C171" s="93">
        <v>992</v>
      </c>
      <c r="D171" s="84" t="s">
        <v>120</v>
      </c>
      <c r="E171" s="84" t="s">
        <v>108</v>
      </c>
      <c r="F171" s="156" t="s">
        <v>205</v>
      </c>
      <c r="G171" s="157" t="s">
        <v>189</v>
      </c>
      <c r="H171" s="157" t="s">
        <v>308</v>
      </c>
      <c r="I171" s="158" t="s">
        <v>309</v>
      </c>
      <c r="J171" s="161"/>
      <c r="K171" s="102">
        <f>K172</f>
        <v>1264.52595</v>
      </c>
      <c r="L171" s="41"/>
    </row>
    <row r="172" spans="1:13" s="47" customFormat="1" ht="15.75">
      <c r="A172" s="87"/>
      <c r="B172" s="90" t="s">
        <v>422</v>
      </c>
      <c r="C172" s="93">
        <v>992</v>
      </c>
      <c r="D172" s="84" t="s">
        <v>120</v>
      </c>
      <c r="E172" s="84" t="s">
        <v>108</v>
      </c>
      <c r="F172" s="156" t="s">
        <v>205</v>
      </c>
      <c r="G172" s="157" t="s">
        <v>155</v>
      </c>
      <c r="H172" s="157" t="s">
        <v>308</v>
      </c>
      <c r="I172" s="158" t="s">
        <v>309</v>
      </c>
      <c r="J172" s="161"/>
      <c r="K172" s="102">
        <f>K173</f>
        <v>1264.52595</v>
      </c>
      <c r="L172" s="41"/>
    </row>
    <row r="173" spans="1:13" s="47" customFormat="1" ht="47.25">
      <c r="A173" s="87"/>
      <c r="B173" s="90" t="s">
        <v>421</v>
      </c>
      <c r="C173" s="93">
        <v>992</v>
      </c>
      <c r="D173" s="84" t="s">
        <v>120</v>
      </c>
      <c r="E173" s="84" t="s">
        <v>108</v>
      </c>
      <c r="F173" s="156" t="s">
        <v>205</v>
      </c>
      <c r="G173" s="157" t="s">
        <v>155</v>
      </c>
      <c r="H173" s="157" t="s">
        <v>108</v>
      </c>
      <c r="I173" s="158" t="s">
        <v>309</v>
      </c>
      <c r="J173" s="161"/>
      <c r="K173" s="102">
        <f>K174+K176+K178</f>
        <v>1264.52595</v>
      </c>
      <c r="L173" s="41"/>
    </row>
    <row r="174" spans="1:13" s="47" customFormat="1" ht="31.5">
      <c r="A174" s="87"/>
      <c r="B174" s="162" t="s">
        <v>269</v>
      </c>
      <c r="C174" s="83">
        <v>992</v>
      </c>
      <c r="D174" s="84" t="s">
        <v>120</v>
      </c>
      <c r="E174" s="84" t="s">
        <v>108</v>
      </c>
      <c r="F174" s="156" t="s">
        <v>205</v>
      </c>
      <c r="G174" s="157" t="s">
        <v>155</v>
      </c>
      <c r="H174" s="157" t="s">
        <v>108</v>
      </c>
      <c r="I174" s="158" t="s">
        <v>356</v>
      </c>
      <c r="J174" s="155"/>
      <c r="K174" s="102">
        <f>K175</f>
        <v>24.849260000000001</v>
      </c>
      <c r="L174" s="41"/>
    </row>
    <row r="175" spans="1:13" s="47" customFormat="1" ht="31.5">
      <c r="A175" s="87"/>
      <c r="B175" s="159" t="s">
        <v>417</v>
      </c>
      <c r="C175" s="83">
        <v>992</v>
      </c>
      <c r="D175" s="84" t="s">
        <v>120</v>
      </c>
      <c r="E175" s="84" t="s">
        <v>108</v>
      </c>
      <c r="F175" s="156" t="s">
        <v>205</v>
      </c>
      <c r="G175" s="157" t="s">
        <v>155</v>
      </c>
      <c r="H175" s="157" t="s">
        <v>108</v>
      </c>
      <c r="I175" s="158" t="s">
        <v>356</v>
      </c>
      <c r="J175" s="155" t="s">
        <v>196</v>
      </c>
      <c r="K175" s="102">
        <v>24.849260000000001</v>
      </c>
      <c r="L175" s="41"/>
    </row>
    <row r="176" spans="1:13" s="53" customFormat="1" ht="95.25" customHeight="1">
      <c r="A176" s="87"/>
      <c r="B176" s="162" t="s">
        <v>449</v>
      </c>
      <c r="C176" s="83">
        <v>992</v>
      </c>
      <c r="D176" s="84" t="s">
        <v>120</v>
      </c>
      <c r="E176" s="84" t="s">
        <v>108</v>
      </c>
      <c r="F176" s="156" t="s">
        <v>205</v>
      </c>
      <c r="G176" s="157" t="s">
        <v>155</v>
      </c>
      <c r="H176" s="157" t="s">
        <v>108</v>
      </c>
      <c r="I176" s="158" t="s">
        <v>448</v>
      </c>
      <c r="J176" s="155"/>
      <c r="K176" s="102">
        <f>K177</f>
        <v>645.62369999999999</v>
      </c>
      <c r="L176" s="52"/>
    </row>
    <row r="177" spans="1:13" s="53" customFormat="1" ht="47.25">
      <c r="A177" s="87"/>
      <c r="B177" s="159" t="s">
        <v>416</v>
      </c>
      <c r="C177" s="83">
        <v>992</v>
      </c>
      <c r="D177" s="84" t="s">
        <v>120</v>
      </c>
      <c r="E177" s="84" t="s">
        <v>108</v>
      </c>
      <c r="F177" s="156" t="s">
        <v>205</v>
      </c>
      <c r="G177" s="157" t="s">
        <v>155</v>
      </c>
      <c r="H177" s="157" t="s">
        <v>108</v>
      </c>
      <c r="I177" s="158" t="s">
        <v>448</v>
      </c>
      <c r="J177" s="155" t="s">
        <v>206</v>
      </c>
      <c r="K177" s="102">
        <v>645.62369999999999</v>
      </c>
      <c r="L177" s="52"/>
    </row>
    <row r="178" spans="1:13" s="53" customFormat="1" ht="94.5">
      <c r="A178" s="87"/>
      <c r="B178" s="162" t="s">
        <v>449</v>
      </c>
      <c r="C178" s="83">
        <v>992</v>
      </c>
      <c r="D178" s="84" t="s">
        <v>120</v>
      </c>
      <c r="E178" s="84" t="s">
        <v>108</v>
      </c>
      <c r="F178" s="156" t="s">
        <v>205</v>
      </c>
      <c r="G178" s="157" t="s">
        <v>155</v>
      </c>
      <c r="H178" s="157" t="s">
        <v>108</v>
      </c>
      <c r="I178" s="158" t="s">
        <v>450</v>
      </c>
      <c r="J178" s="155"/>
      <c r="K178" s="102">
        <f>K179</f>
        <v>594.05299000000002</v>
      </c>
      <c r="L178" s="52"/>
    </row>
    <row r="179" spans="1:13" s="53" customFormat="1" ht="47.25">
      <c r="A179" s="87"/>
      <c r="B179" s="159" t="s">
        <v>416</v>
      </c>
      <c r="C179" s="83">
        <v>992</v>
      </c>
      <c r="D179" s="84" t="s">
        <v>120</v>
      </c>
      <c r="E179" s="84" t="s">
        <v>108</v>
      </c>
      <c r="F179" s="156" t="s">
        <v>205</v>
      </c>
      <c r="G179" s="157" t="s">
        <v>155</v>
      </c>
      <c r="H179" s="157" t="s">
        <v>108</v>
      </c>
      <c r="I179" s="158" t="s">
        <v>450</v>
      </c>
      <c r="J179" s="155" t="s">
        <v>206</v>
      </c>
      <c r="K179" s="102">
        <f>564.30068+29.75231</f>
        <v>594.05299000000002</v>
      </c>
      <c r="L179" s="52"/>
    </row>
    <row r="180" spans="1:13" ht="15.75">
      <c r="A180" s="87"/>
      <c r="B180" s="106" t="s">
        <v>73</v>
      </c>
      <c r="C180" s="83">
        <v>992</v>
      </c>
      <c r="D180" s="84" t="s">
        <v>120</v>
      </c>
      <c r="E180" s="84" t="s">
        <v>109</v>
      </c>
      <c r="F180" s="156"/>
      <c r="G180" s="157"/>
      <c r="H180" s="157"/>
      <c r="I180" s="158"/>
      <c r="J180" s="155"/>
      <c r="K180" s="102">
        <f>K181+K190+K195</f>
        <v>8932.7688100000014</v>
      </c>
      <c r="L180" s="50"/>
      <c r="M180" s="37"/>
    </row>
    <row r="181" spans="1:13" ht="47.25">
      <c r="A181" s="87"/>
      <c r="B181" s="90" t="s">
        <v>355</v>
      </c>
      <c r="C181" s="84" t="s">
        <v>121</v>
      </c>
      <c r="D181" s="84" t="s">
        <v>120</v>
      </c>
      <c r="E181" s="84" t="s">
        <v>109</v>
      </c>
      <c r="F181" s="156" t="s">
        <v>125</v>
      </c>
      <c r="G181" s="157" t="s">
        <v>189</v>
      </c>
      <c r="H181" s="157" t="s">
        <v>308</v>
      </c>
      <c r="I181" s="158" t="s">
        <v>309</v>
      </c>
      <c r="J181" s="155"/>
      <c r="K181" s="107">
        <f>K182+K186</f>
        <v>4000</v>
      </c>
      <c r="L181" s="50"/>
      <c r="M181" s="37"/>
    </row>
    <row r="182" spans="1:13" ht="47.25">
      <c r="A182" s="87"/>
      <c r="B182" s="90" t="s">
        <v>270</v>
      </c>
      <c r="C182" s="84" t="s">
        <v>121</v>
      </c>
      <c r="D182" s="84" t="s">
        <v>120</v>
      </c>
      <c r="E182" s="84" t="s">
        <v>109</v>
      </c>
      <c r="F182" s="156" t="s">
        <v>125</v>
      </c>
      <c r="G182" s="157" t="s">
        <v>191</v>
      </c>
      <c r="H182" s="157" t="s">
        <v>308</v>
      </c>
      <c r="I182" s="158" t="s">
        <v>309</v>
      </c>
      <c r="J182" s="155"/>
      <c r="K182" s="107">
        <f>K183</f>
        <v>500</v>
      </c>
      <c r="L182" s="50"/>
      <c r="M182" s="37"/>
    </row>
    <row r="183" spans="1:13" ht="47.25">
      <c r="A183" s="87"/>
      <c r="B183" s="90" t="s">
        <v>359</v>
      </c>
      <c r="C183" s="84" t="s">
        <v>121</v>
      </c>
      <c r="D183" s="84" t="s">
        <v>120</v>
      </c>
      <c r="E183" s="84" t="s">
        <v>109</v>
      </c>
      <c r="F183" s="156" t="s">
        <v>125</v>
      </c>
      <c r="G183" s="157" t="s">
        <v>191</v>
      </c>
      <c r="H183" s="157" t="s">
        <v>109</v>
      </c>
      <c r="I183" s="158" t="s">
        <v>309</v>
      </c>
      <c r="J183" s="155"/>
      <c r="K183" s="107">
        <f>K184</f>
        <v>500</v>
      </c>
      <c r="L183" s="50"/>
      <c r="M183" s="37"/>
    </row>
    <row r="184" spans="1:13" s="53" customFormat="1" ht="57" customHeight="1">
      <c r="A184" s="87"/>
      <c r="B184" s="90" t="s">
        <v>271</v>
      </c>
      <c r="C184" s="84" t="s">
        <v>121</v>
      </c>
      <c r="D184" s="84" t="s">
        <v>120</v>
      </c>
      <c r="E184" s="84" t="s">
        <v>109</v>
      </c>
      <c r="F184" s="156" t="s">
        <v>125</v>
      </c>
      <c r="G184" s="157" t="s">
        <v>191</v>
      </c>
      <c r="H184" s="157" t="s">
        <v>109</v>
      </c>
      <c r="I184" s="158" t="s">
        <v>358</v>
      </c>
      <c r="J184" s="155"/>
      <c r="K184" s="107">
        <f>K185</f>
        <v>500</v>
      </c>
      <c r="L184" s="50"/>
      <c r="M184" s="54"/>
    </row>
    <row r="185" spans="1:13" s="53" customFormat="1" ht="31.5">
      <c r="A185" s="87"/>
      <c r="B185" s="159" t="s">
        <v>417</v>
      </c>
      <c r="C185" s="84" t="s">
        <v>121</v>
      </c>
      <c r="D185" s="84" t="s">
        <v>120</v>
      </c>
      <c r="E185" s="84" t="s">
        <v>109</v>
      </c>
      <c r="F185" s="156" t="s">
        <v>125</v>
      </c>
      <c r="G185" s="157" t="s">
        <v>191</v>
      </c>
      <c r="H185" s="157" t="s">
        <v>109</v>
      </c>
      <c r="I185" s="158" t="s">
        <v>358</v>
      </c>
      <c r="J185" s="155" t="s">
        <v>196</v>
      </c>
      <c r="K185" s="107">
        <v>500</v>
      </c>
      <c r="L185" s="50"/>
      <c r="M185" s="54"/>
    </row>
    <row r="186" spans="1:13" s="53" customFormat="1" ht="15.75">
      <c r="A186" s="87"/>
      <c r="B186" s="90" t="s">
        <v>73</v>
      </c>
      <c r="C186" s="84" t="s">
        <v>121</v>
      </c>
      <c r="D186" s="84" t="s">
        <v>120</v>
      </c>
      <c r="E186" s="84" t="s">
        <v>109</v>
      </c>
      <c r="F186" s="156" t="s">
        <v>125</v>
      </c>
      <c r="G186" s="157" t="s">
        <v>158</v>
      </c>
      <c r="H186" s="157" t="s">
        <v>308</v>
      </c>
      <c r="I186" s="158" t="s">
        <v>309</v>
      </c>
      <c r="J186" s="155"/>
      <c r="K186" s="107">
        <f>K187</f>
        <v>3500</v>
      </c>
      <c r="L186" s="50"/>
      <c r="M186" s="54"/>
    </row>
    <row r="187" spans="1:13" s="53" customFormat="1" ht="47.25">
      <c r="A187" s="87"/>
      <c r="B187" s="90" t="s">
        <v>360</v>
      </c>
      <c r="C187" s="84" t="s">
        <v>121</v>
      </c>
      <c r="D187" s="84" t="s">
        <v>120</v>
      </c>
      <c r="E187" s="84" t="s">
        <v>109</v>
      </c>
      <c r="F187" s="156" t="s">
        <v>125</v>
      </c>
      <c r="G187" s="157" t="s">
        <v>158</v>
      </c>
      <c r="H187" s="157" t="s">
        <v>108</v>
      </c>
      <c r="I187" s="158" t="s">
        <v>309</v>
      </c>
      <c r="J187" s="155"/>
      <c r="K187" s="107">
        <f>K188</f>
        <v>3500</v>
      </c>
      <c r="L187" s="50"/>
      <c r="M187" s="54"/>
    </row>
    <row r="188" spans="1:13" s="53" customFormat="1" ht="31.5">
      <c r="A188" s="87"/>
      <c r="B188" s="90" t="s">
        <v>362</v>
      </c>
      <c r="C188" s="84" t="s">
        <v>121</v>
      </c>
      <c r="D188" s="84" t="s">
        <v>120</v>
      </c>
      <c r="E188" s="84" t="s">
        <v>109</v>
      </c>
      <c r="F188" s="156" t="s">
        <v>125</v>
      </c>
      <c r="G188" s="157" t="s">
        <v>158</v>
      </c>
      <c r="H188" s="157" t="s">
        <v>108</v>
      </c>
      <c r="I188" s="158" t="s">
        <v>361</v>
      </c>
      <c r="J188" s="155"/>
      <c r="K188" s="107">
        <f>K189</f>
        <v>3500</v>
      </c>
      <c r="L188" s="50"/>
      <c r="M188" s="54"/>
    </row>
    <row r="189" spans="1:13" s="53" customFormat="1" ht="31.5">
      <c r="A189" s="87"/>
      <c r="B189" s="159" t="s">
        <v>417</v>
      </c>
      <c r="C189" s="84" t="s">
        <v>121</v>
      </c>
      <c r="D189" s="84" t="s">
        <v>120</v>
      </c>
      <c r="E189" s="84" t="s">
        <v>109</v>
      </c>
      <c r="F189" s="156" t="s">
        <v>125</v>
      </c>
      <c r="G189" s="157" t="s">
        <v>158</v>
      </c>
      <c r="H189" s="157" t="s">
        <v>108</v>
      </c>
      <c r="I189" s="158" t="s">
        <v>361</v>
      </c>
      <c r="J189" s="155" t="s">
        <v>196</v>
      </c>
      <c r="K189" s="107">
        <f>1500+2000</f>
        <v>3500</v>
      </c>
      <c r="L189" s="50"/>
      <c r="M189" s="54"/>
    </row>
    <row r="190" spans="1:13" s="53" customFormat="1" ht="47.25">
      <c r="A190" s="87"/>
      <c r="B190" s="90" t="s">
        <v>346</v>
      </c>
      <c r="C190" s="84" t="s">
        <v>121</v>
      </c>
      <c r="D190" s="84" t="s">
        <v>120</v>
      </c>
      <c r="E190" s="84" t="s">
        <v>109</v>
      </c>
      <c r="F190" s="156" t="s">
        <v>236</v>
      </c>
      <c r="G190" s="157" t="s">
        <v>189</v>
      </c>
      <c r="H190" s="157" t="s">
        <v>308</v>
      </c>
      <c r="I190" s="158" t="s">
        <v>309</v>
      </c>
      <c r="J190" s="155"/>
      <c r="K190" s="107">
        <f>K191</f>
        <v>300</v>
      </c>
      <c r="L190" s="50"/>
      <c r="M190" s="54"/>
    </row>
    <row r="191" spans="1:13" s="47" customFormat="1" ht="63">
      <c r="A191" s="87"/>
      <c r="B191" s="90" t="s">
        <v>241</v>
      </c>
      <c r="C191" s="84" t="s">
        <v>121</v>
      </c>
      <c r="D191" s="84" t="s">
        <v>120</v>
      </c>
      <c r="E191" s="84" t="s">
        <v>109</v>
      </c>
      <c r="F191" s="156" t="s">
        <v>236</v>
      </c>
      <c r="G191" s="157" t="s">
        <v>191</v>
      </c>
      <c r="H191" s="157" t="s">
        <v>308</v>
      </c>
      <c r="I191" s="158" t="s">
        <v>309</v>
      </c>
      <c r="J191" s="155"/>
      <c r="K191" s="107">
        <f>K192</f>
        <v>300</v>
      </c>
      <c r="L191" s="41"/>
    </row>
    <row r="192" spans="1:13" s="47" customFormat="1" ht="47.25">
      <c r="A192" s="87"/>
      <c r="B192" s="90" t="s">
        <v>363</v>
      </c>
      <c r="C192" s="84" t="s">
        <v>121</v>
      </c>
      <c r="D192" s="84" t="s">
        <v>120</v>
      </c>
      <c r="E192" s="84" t="s">
        <v>109</v>
      </c>
      <c r="F192" s="156" t="s">
        <v>236</v>
      </c>
      <c r="G192" s="157" t="s">
        <v>191</v>
      </c>
      <c r="H192" s="157" t="s">
        <v>108</v>
      </c>
      <c r="I192" s="158" t="s">
        <v>309</v>
      </c>
      <c r="J192" s="155"/>
      <c r="K192" s="107">
        <f>K194</f>
        <v>300</v>
      </c>
      <c r="L192" s="41"/>
    </row>
    <row r="193" spans="1:12" s="47" customFormat="1" ht="104.25" customHeight="1">
      <c r="A193" s="87"/>
      <c r="B193" s="90" t="s">
        <v>272</v>
      </c>
      <c r="C193" s="84" t="s">
        <v>121</v>
      </c>
      <c r="D193" s="84" t="s">
        <v>120</v>
      </c>
      <c r="E193" s="84" t="s">
        <v>109</v>
      </c>
      <c r="F193" s="156" t="s">
        <v>236</v>
      </c>
      <c r="G193" s="157" t="s">
        <v>191</v>
      </c>
      <c r="H193" s="157" t="s">
        <v>108</v>
      </c>
      <c r="I193" s="158" t="s">
        <v>364</v>
      </c>
      <c r="J193" s="155"/>
      <c r="K193" s="107">
        <f>K194</f>
        <v>300</v>
      </c>
      <c r="L193" s="41"/>
    </row>
    <row r="194" spans="1:12" s="47" customFormat="1" ht="47.25">
      <c r="A194" s="87"/>
      <c r="B194" s="159" t="s">
        <v>416</v>
      </c>
      <c r="C194" s="84" t="s">
        <v>121</v>
      </c>
      <c r="D194" s="84" t="s">
        <v>120</v>
      </c>
      <c r="E194" s="84" t="s">
        <v>109</v>
      </c>
      <c r="F194" s="156" t="s">
        <v>236</v>
      </c>
      <c r="G194" s="157" t="s">
        <v>191</v>
      </c>
      <c r="H194" s="157" t="s">
        <v>108</v>
      </c>
      <c r="I194" s="158" t="s">
        <v>364</v>
      </c>
      <c r="J194" s="155" t="s">
        <v>206</v>
      </c>
      <c r="K194" s="107">
        <v>300</v>
      </c>
      <c r="L194" s="41"/>
    </row>
    <row r="195" spans="1:12" s="47" customFormat="1" ht="31.5">
      <c r="A195" s="87"/>
      <c r="B195" s="90" t="s">
        <v>320</v>
      </c>
      <c r="C195" s="93">
        <v>992</v>
      </c>
      <c r="D195" s="84" t="s">
        <v>120</v>
      </c>
      <c r="E195" s="84" t="s">
        <v>109</v>
      </c>
      <c r="F195" s="156" t="s">
        <v>205</v>
      </c>
      <c r="G195" s="157" t="s">
        <v>189</v>
      </c>
      <c r="H195" s="157" t="s">
        <v>308</v>
      </c>
      <c r="I195" s="158" t="s">
        <v>309</v>
      </c>
      <c r="J195" s="161"/>
      <c r="K195" s="102">
        <f>K196</f>
        <v>4632.7688100000005</v>
      </c>
      <c r="L195" s="41"/>
    </row>
    <row r="196" spans="1:12" s="47" customFormat="1" ht="15.75">
      <c r="A196" s="87"/>
      <c r="B196" s="90" t="s">
        <v>422</v>
      </c>
      <c r="C196" s="93">
        <v>992</v>
      </c>
      <c r="D196" s="84" t="s">
        <v>120</v>
      </c>
      <c r="E196" s="84" t="s">
        <v>109</v>
      </c>
      <c r="F196" s="156" t="s">
        <v>205</v>
      </c>
      <c r="G196" s="157" t="s">
        <v>155</v>
      </c>
      <c r="H196" s="157" t="s">
        <v>308</v>
      </c>
      <c r="I196" s="158" t="s">
        <v>309</v>
      </c>
      <c r="J196" s="161"/>
      <c r="K196" s="102">
        <f>K197</f>
        <v>4632.7688100000005</v>
      </c>
      <c r="L196" s="41"/>
    </row>
    <row r="197" spans="1:12" s="47" customFormat="1" ht="47.25">
      <c r="A197" s="87"/>
      <c r="B197" s="90" t="s">
        <v>421</v>
      </c>
      <c r="C197" s="93">
        <v>992</v>
      </c>
      <c r="D197" s="84" t="s">
        <v>120</v>
      </c>
      <c r="E197" s="84" t="s">
        <v>109</v>
      </c>
      <c r="F197" s="156" t="s">
        <v>205</v>
      </c>
      <c r="G197" s="157" t="s">
        <v>155</v>
      </c>
      <c r="H197" s="157" t="s">
        <v>108</v>
      </c>
      <c r="I197" s="158" t="s">
        <v>309</v>
      </c>
      <c r="J197" s="161"/>
      <c r="K197" s="102">
        <f>K198+K200+K202</f>
        <v>4632.7688100000005</v>
      </c>
      <c r="L197" s="41"/>
    </row>
    <row r="198" spans="1:12" s="47" customFormat="1" ht="50.25" customHeight="1">
      <c r="A198" s="87"/>
      <c r="B198" s="162" t="s">
        <v>271</v>
      </c>
      <c r="C198" s="83">
        <v>992</v>
      </c>
      <c r="D198" s="84" t="s">
        <v>120</v>
      </c>
      <c r="E198" s="84" t="s">
        <v>109</v>
      </c>
      <c r="F198" s="156" t="s">
        <v>205</v>
      </c>
      <c r="G198" s="157" t="s">
        <v>155</v>
      </c>
      <c r="H198" s="157" t="s">
        <v>108</v>
      </c>
      <c r="I198" s="158" t="s">
        <v>358</v>
      </c>
      <c r="J198" s="155"/>
      <c r="K198" s="102">
        <f>K199</f>
        <v>252.18091999999999</v>
      </c>
      <c r="L198" s="41"/>
    </row>
    <row r="199" spans="1:12" s="47" customFormat="1" ht="31.5">
      <c r="A199" s="87"/>
      <c r="B199" s="159" t="s">
        <v>417</v>
      </c>
      <c r="C199" s="83">
        <v>992</v>
      </c>
      <c r="D199" s="84" t="s">
        <v>120</v>
      </c>
      <c r="E199" s="84" t="s">
        <v>109</v>
      </c>
      <c r="F199" s="156" t="s">
        <v>205</v>
      </c>
      <c r="G199" s="157" t="s">
        <v>155</v>
      </c>
      <c r="H199" s="157" t="s">
        <v>108</v>
      </c>
      <c r="I199" s="158" t="s">
        <v>358</v>
      </c>
      <c r="J199" s="155" t="s">
        <v>196</v>
      </c>
      <c r="K199" s="102">
        <v>252.18091999999999</v>
      </c>
      <c r="L199" s="41"/>
    </row>
    <row r="200" spans="1:12" s="47" customFormat="1" ht="31.5">
      <c r="A200" s="87"/>
      <c r="B200" s="162" t="s">
        <v>362</v>
      </c>
      <c r="C200" s="83">
        <v>992</v>
      </c>
      <c r="D200" s="84" t="s">
        <v>120</v>
      </c>
      <c r="E200" s="84" t="s">
        <v>109</v>
      </c>
      <c r="F200" s="156" t="s">
        <v>205</v>
      </c>
      <c r="G200" s="157" t="s">
        <v>155</v>
      </c>
      <c r="H200" s="157" t="s">
        <v>108</v>
      </c>
      <c r="I200" s="158" t="s">
        <v>361</v>
      </c>
      <c r="J200" s="155"/>
      <c r="K200" s="102">
        <f>K201</f>
        <v>1538.1872000000001</v>
      </c>
      <c r="L200" s="41"/>
    </row>
    <row r="201" spans="1:12" s="47" customFormat="1" ht="31.5">
      <c r="A201" s="87"/>
      <c r="B201" s="159" t="s">
        <v>417</v>
      </c>
      <c r="C201" s="83">
        <v>992</v>
      </c>
      <c r="D201" s="84" t="s">
        <v>120</v>
      </c>
      <c r="E201" s="84" t="s">
        <v>109</v>
      </c>
      <c r="F201" s="156" t="s">
        <v>205</v>
      </c>
      <c r="G201" s="157" t="s">
        <v>155</v>
      </c>
      <c r="H201" s="157" t="s">
        <v>108</v>
      </c>
      <c r="I201" s="158" t="s">
        <v>361</v>
      </c>
      <c r="J201" s="155" t="s">
        <v>196</v>
      </c>
      <c r="K201" s="102">
        <v>1538.1872000000001</v>
      </c>
      <c r="L201" s="41"/>
    </row>
    <row r="202" spans="1:12" s="47" customFormat="1" ht="94.5">
      <c r="A202" s="87"/>
      <c r="B202" s="162" t="s">
        <v>451</v>
      </c>
      <c r="C202" s="83">
        <v>992</v>
      </c>
      <c r="D202" s="84" t="s">
        <v>120</v>
      </c>
      <c r="E202" s="84" t="s">
        <v>109</v>
      </c>
      <c r="F202" s="156" t="s">
        <v>205</v>
      </c>
      <c r="G202" s="157" t="s">
        <v>155</v>
      </c>
      <c r="H202" s="157" t="s">
        <v>108</v>
      </c>
      <c r="I202" s="158" t="s">
        <v>447</v>
      </c>
      <c r="J202" s="155"/>
      <c r="K202" s="102">
        <f>K203</f>
        <v>2842.4006900000004</v>
      </c>
      <c r="L202" s="41"/>
    </row>
    <row r="203" spans="1:12" s="47" customFormat="1" ht="47.25">
      <c r="A203" s="87"/>
      <c r="B203" s="159" t="s">
        <v>416</v>
      </c>
      <c r="C203" s="83">
        <v>992</v>
      </c>
      <c r="D203" s="84" t="s">
        <v>120</v>
      </c>
      <c r="E203" s="84" t="s">
        <v>109</v>
      </c>
      <c r="F203" s="156" t="s">
        <v>205</v>
      </c>
      <c r="G203" s="157" t="s">
        <v>155</v>
      </c>
      <c r="H203" s="157" t="s">
        <v>108</v>
      </c>
      <c r="I203" s="158" t="s">
        <v>447</v>
      </c>
      <c r="J203" s="155" t="s">
        <v>206</v>
      </c>
      <c r="K203" s="102">
        <f>1081.22134+1761.17935</f>
        <v>2842.4006900000004</v>
      </c>
      <c r="L203" s="41"/>
    </row>
    <row r="204" spans="1:12" s="47" customFormat="1" ht="15.75">
      <c r="A204" s="87"/>
      <c r="B204" s="90" t="s">
        <v>75</v>
      </c>
      <c r="C204" s="83">
        <v>992</v>
      </c>
      <c r="D204" s="84" t="s">
        <v>120</v>
      </c>
      <c r="E204" s="84" t="s">
        <v>116</v>
      </c>
      <c r="F204" s="156"/>
      <c r="G204" s="157"/>
      <c r="H204" s="157"/>
      <c r="I204" s="158"/>
      <c r="J204" s="155"/>
      <c r="K204" s="102">
        <f>K205+K216</f>
        <v>27266.936829999999</v>
      </c>
      <c r="L204" s="41"/>
    </row>
    <row r="205" spans="1:12" s="55" customFormat="1" ht="47.25">
      <c r="A205" s="87"/>
      <c r="B205" s="90" t="s">
        <v>355</v>
      </c>
      <c r="C205" s="83">
        <v>992</v>
      </c>
      <c r="D205" s="84" t="s">
        <v>120</v>
      </c>
      <c r="E205" s="84" t="s">
        <v>116</v>
      </c>
      <c r="F205" s="156" t="s">
        <v>125</v>
      </c>
      <c r="G205" s="157" t="s">
        <v>189</v>
      </c>
      <c r="H205" s="157" t="s">
        <v>308</v>
      </c>
      <c r="I205" s="158" t="s">
        <v>309</v>
      </c>
      <c r="J205" s="155"/>
      <c r="K205" s="102">
        <f>K206</f>
        <v>21472.3</v>
      </c>
      <c r="L205" s="50"/>
    </row>
    <row r="206" spans="1:12" s="55" customFormat="1">
      <c r="A206" s="87"/>
      <c r="B206" s="90" t="s">
        <v>268</v>
      </c>
      <c r="C206" s="83">
        <v>992</v>
      </c>
      <c r="D206" s="84" t="s">
        <v>120</v>
      </c>
      <c r="E206" s="84" t="s">
        <v>116</v>
      </c>
      <c r="F206" s="156" t="s">
        <v>125</v>
      </c>
      <c r="G206" s="157" t="s">
        <v>159</v>
      </c>
      <c r="H206" s="157" t="s">
        <v>308</v>
      </c>
      <c r="I206" s="158" t="s">
        <v>309</v>
      </c>
      <c r="J206" s="155"/>
      <c r="K206" s="102">
        <f>K207+K210+K213</f>
        <v>21472.3</v>
      </c>
      <c r="L206" s="50"/>
    </row>
    <row r="207" spans="1:12" s="55" customFormat="1" ht="31.5">
      <c r="A207" s="87"/>
      <c r="B207" s="90" t="s">
        <v>366</v>
      </c>
      <c r="C207" s="83">
        <v>992</v>
      </c>
      <c r="D207" s="84" t="s">
        <v>120</v>
      </c>
      <c r="E207" s="84" t="s">
        <v>116</v>
      </c>
      <c r="F207" s="156" t="s">
        <v>125</v>
      </c>
      <c r="G207" s="157" t="s">
        <v>159</v>
      </c>
      <c r="H207" s="157" t="s">
        <v>108</v>
      </c>
      <c r="I207" s="158" t="s">
        <v>309</v>
      </c>
      <c r="J207" s="155"/>
      <c r="K207" s="102">
        <f>K208</f>
        <v>6000</v>
      </c>
      <c r="L207" s="50"/>
    </row>
    <row r="208" spans="1:12" s="55" customFormat="1">
      <c r="A208" s="87"/>
      <c r="B208" s="90" t="s">
        <v>273</v>
      </c>
      <c r="C208" s="83">
        <v>992</v>
      </c>
      <c r="D208" s="84" t="s">
        <v>120</v>
      </c>
      <c r="E208" s="84" t="s">
        <v>116</v>
      </c>
      <c r="F208" s="156" t="s">
        <v>125</v>
      </c>
      <c r="G208" s="157" t="s">
        <v>159</v>
      </c>
      <c r="H208" s="157" t="s">
        <v>108</v>
      </c>
      <c r="I208" s="206" t="s">
        <v>365</v>
      </c>
      <c r="J208" s="155"/>
      <c r="K208" s="102">
        <f>K209</f>
        <v>6000</v>
      </c>
      <c r="L208" s="50"/>
    </row>
    <row r="209" spans="1:12" s="55" customFormat="1" ht="31.5">
      <c r="A209" s="87"/>
      <c r="B209" s="159" t="s">
        <v>417</v>
      </c>
      <c r="C209" s="83">
        <v>992</v>
      </c>
      <c r="D209" s="84" t="s">
        <v>120</v>
      </c>
      <c r="E209" s="84" t="s">
        <v>116</v>
      </c>
      <c r="F209" s="156" t="s">
        <v>125</v>
      </c>
      <c r="G209" s="157" t="s">
        <v>159</v>
      </c>
      <c r="H209" s="157" t="s">
        <v>108</v>
      </c>
      <c r="I209" s="206" t="s">
        <v>365</v>
      </c>
      <c r="J209" s="155" t="s">
        <v>196</v>
      </c>
      <c r="K209" s="102">
        <v>6000</v>
      </c>
      <c r="L209" s="50"/>
    </row>
    <row r="210" spans="1:12" s="55" customFormat="1" ht="24" customHeight="1">
      <c r="A210" s="87"/>
      <c r="B210" s="90" t="s">
        <v>367</v>
      </c>
      <c r="C210" s="83">
        <v>992</v>
      </c>
      <c r="D210" s="84" t="s">
        <v>120</v>
      </c>
      <c r="E210" s="84" t="s">
        <v>116</v>
      </c>
      <c r="F210" s="156" t="s">
        <v>125</v>
      </c>
      <c r="G210" s="157" t="s">
        <v>159</v>
      </c>
      <c r="H210" s="157" t="s">
        <v>109</v>
      </c>
      <c r="I210" s="158" t="s">
        <v>309</v>
      </c>
      <c r="J210" s="155"/>
      <c r="K210" s="102">
        <f>K211</f>
        <v>650</v>
      </c>
      <c r="L210" s="50"/>
    </row>
    <row r="211" spans="1:12" s="55" customFormat="1">
      <c r="A211" s="87"/>
      <c r="B211" s="90" t="s">
        <v>274</v>
      </c>
      <c r="C211" s="83">
        <v>992</v>
      </c>
      <c r="D211" s="84" t="s">
        <v>120</v>
      </c>
      <c r="E211" s="84" t="s">
        <v>116</v>
      </c>
      <c r="F211" s="156" t="s">
        <v>125</v>
      </c>
      <c r="G211" s="157" t="s">
        <v>159</v>
      </c>
      <c r="H211" s="157" t="s">
        <v>109</v>
      </c>
      <c r="I211" s="206" t="s">
        <v>368</v>
      </c>
      <c r="J211" s="155"/>
      <c r="K211" s="102">
        <f>K212</f>
        <v>650</v>
      </c>
      <c r="L211" s="50"/>
    </row>
    <row r="212" spans="1:12" s="55" customFormat="1" ht="31.5">
      <c r="A212" s="87"/>
      <c r="B212" s="159" t="s">
        <v>417</v>
      </c>
      <c r="C212" s="83">
        <v>992</v>
      </c>
      <c r="D212" s="84" t="s">
        <v>120</v>
      </c>
      <c r="E212" s="84" t="s">
        <v>116</v>
      </c>
      <c r="F212" s="156" t="s">
        <v>125</v>
      </c>
      <c r="G212" s="157" t="s">
        <v>159</v>
      </c>
      <c r="H212" s="157" t="s">
        <v>109</v>
      </c>
      <c r="I212" s="206" t="s">
        <v>368</v>
      </c>
      <c r="J212" s="155" t="s">
        <v>196</v>
      </c>
      <c r="K212" s="102">
        <v>650</v>
      </c>
      <c r="L212" s="50"/>
    </row>
    <row r="213" spans="1:12" s="55" customFormat="1" ht="31.5">
      <c r="A213" s="87"/>
      <c r="B213" s="90" t="s">
        <v>369</v>
      </c>
      <c r="C213" s="83">
        <v>992</v>
      </c>
      <c r="D213" s="84" t="s">
        <v>120</v>
      </c>
      <c r="E213" s="84" t="s">
        <v>116</v>
      </c>
      <c r="F213" s="156" t="s">
        <v>125</v>
      </c>
      <c r="G213" s="157" t="s">
        <v>159</v>
      </c>
      <c r="H213" s="157" t="s">
        <v>116</v>
      </c>
      <c r="I213" s="158" t="s">
        <v>309</v>
      </c>
      <c r="J213" s="155"/>
      <c r="K213" s="102">
        <f>K214</f>
        <v>14822.3</v>
      </c>
      <c r="L213" s="50"/>
    </row>
    <row r="214" spans="1:12" s="55" customFormat="1">
      <c r="A214" s="87"/>
      <c r="B214" s="90" t="s">
        <v>371</v>
      </c>
      <c r="C214" s="83">
        <v>992</v>
      </c>
      <c r="D214" s="84" t="s">
        <v>120</v>
      </c>
      <c r="E214" s="84" t="s">
        <v>116</v>
      </c>
      <c r="F214" s="156" t="s">
        <v>125</v>
      </c>
      <c r="G214" s="157" t="s">
        <v>159</v>
      </c>
      <c r="H214" s="157" t="s">
        <v>116</v>
      </c>
      <c r="I214" s="206" t="s">
        <v>370</v>
      </c>
      <c r="J214" s="155"/>
      <c r="K214" s="102">
        <f>K215</f>
        <v>14822.3</v>
      </c>
      <c r="L214" s="50"/>
    </row>
    <row r="215" spans="1:12" s="55" customFormat="1" ht="31.5">
      <c r="A215" s="87"/>
      <c r="B215" s="159" t="s">
        <v>417</v>
      </c>
      <c r="C215" s="83">
        <v>992</v>
      </c>
      <c r="D215" s="84" t="s">
        <v>120</v>
      </c>
      <c r="E215" s="84" t="s">
        <v>116</v>
      </c>
      <c r="F215" s="156" t="s">
        <v>125</v>
      </c>
      <c r="G215" s="157" t="s">
        <v>159</v>
      </c>
      <c r="H215" s="157" t="s">
        <v>116</v>
      </c>
      <c r="I215" s="206" t="s">
        <v>370</v>
      </c>
      <c r="J215" s="155" t="s">
        <v>196</v>
      </c>
      <c r="K215" s="102">
        <v>14822.3</v>
      </c>
      <c r="L215" s="50"/>
    </row>
    <row r="216" spans="1:12" s="55" customFormat="1" ht="31.5">
      <c r="A216" s="87"/>
      <c r="B216" s="90" t="s">
        <v>320</v>
      </c>
      <c r="C216" s="93">
        <v>992</v>
      </c>
      <c r="D216" s="94" t="s">
        <v>120</v>
      </c>
      <c r="E216" s="94" t="s">
        <v>116</v>
      </c>
      <c r="F216" s="156" t="s">
        <v>205</v>
      </c>
      <c r="G216" s="157" t="s">
        <v>189</v>
      </c>
      <c r="H216" s="157" t="s">
        <v>308</v>
      </c>
      <c r="I216" s="158" t="s">
        <v>309</v>
      </c>
      <c r="J216" s="161"/>
      <c r="K216" s="102">
        <f>K217</f>
        <v>5794.6368299999995</v>
      </c>
      <c r="L216" s="50"/>
    </row>
    <row r="217" spans="1:12" s="55" customFormat="1">
      <c r="A217" s="87"/>
      <c r="B217" s="90" t="s">
        <v>422</v>
      </c>
      <c r="C217" s="93">
        <v>992</v>
      </c>
      <c r="D217" s="94" t="s">
        <v>120</v>
      </c>
      <c r="E217" s="94" t="s">
        <v>116</v>
      </c>
      <c r="F217" s="156" t="s">
        <v>205</v>
      </c>
      <c r="G217" s="157" t="s">
        <v>155</v>
      </c>
      <c r="H217" s="157" t="s">
        <v>308</v>
      </c>
      <c r="I217" s="158" t="s">
        <v>309</v>
      </c>
      <c r="J217" s="161"/>
      <c r="K217" s="102">
        <f>K218</f>
        <v>5794.6368299999995</v>
      </c>
      <c r="L217" s="50"/>
    </row>
    <row r="218" spans="1:12" s="55" customFormat="1" ht="47.25">
      <c r="A218" s="87"/>
      <c r="B218" s="90" t="s">
        <v>421</v>
      </c>
      <c r="C218" s="93">
        <v>992</v>
      </c>
      <c r="D218" s="94" t="s">
        <v>120</v>
      </c>
      <c r="E218" s="94" t="s">
        <v>116</v>
      </c>
      <c r="F218" s="156" t="s">
        <v>205</v>
      </c>
      <c r="G218" s="157" t="s">
        <v>155</v>
      </c>
      <c r="H218" s="157" t="s">
        <v>108</v>
      </c>
      <c r="I218" s="158" t="s">
        <v>309</v>
      </c>
      <c r="J218" s="161"/>
      <c r="K218" s="102">
        <f>K219+K221+K223</f>
        <v>5794.6368299999995</v>
      </c>
      <c r="L218" s="50"/>
    </row>
    <row r="219" spans="1:12" s="55" customFormat="1">
      <c r="A219" s="87"/>
      <c r="B219" s="162" t="s">
        <v>273</v>
      </c>
      <c r="C219" s="83">
        <v>992</v>
      </c>
      <c r="D219" s="94" t="s">
        <v>120</v>
      </c>
      <c r="E219" s="94" t="s">
        <v>116</v>
      </c>
      <c r="F219" s="156" t="s">
        <v>205</v>
      </c>
      <c r="G219" s="157" t="s">
        <v>155</v>
      </c>
      <c r="H219" s="157" t="s">
        <v>108</v>
      </c>
      <c r="I219" s="158" t="s">
        <v>365</v>
      </c>
      <c r="J219" s="155"/>
      <c r="K219" s="102">
        <f>K220</f>
        <v>353.20152000000002</v>
      </c>
      <c r="L219" s="50"/>
    </row>
    <row r="220" spans="1:12" s="55" customFormat="1" ht="31.5">
      <c r="A220" s="87"/>
      <c r="B220" s="159" t="s">
        <v>417</v>
      </c>
      <c r="C220" s="83">
        <v>992</v>
      </c>
      <c r="D220" s="94" t="s">
        <v>120</v>
      </c>
      <c r="E220" s="94" t="s">
        <v>116</v>
      </c>
      <c r="F220" s="156" t="s">
        <v>205</v>
      </c>
      <c r="G220" s="157" t="s">
        <v>155</v>
      </c>
      <c r="H220" s="157" t="s">
        <v>108</v>
      </c>
      <c r="I220" s="158" t="s">
        <v>365</v>
      </c>
      <c r="J220" s="155" t="s">
        <v>196</v>
      </c>
      <c r="K220" s="102">
        <v>353.20152000000002</v>
      </c>
      <c r="L220" s="50"/>
    </row>
    <row r="221" spans="1:12" s="55" customFormat="1">
      <c r="A221" s="87"/>
      <c r="B221" s="162" t="s">
        <v>274</v>
      </c>
      <c r="C221" s="83">
        <v>992</v>
      </c>
      <c r="D221" s="94" t="s">
        <v>120</v>
      </c>
      <c r="E221" s="94" t="s">
        <v>116</v>
      </c>
      <c r="F221" s="156" t="s">
        <v>205</v>
      </c>
      <c r="G221" s="157" t="s">
        <v>155</v>
      </c>
      <c r="H221" s="157" t="s">
        <v>108</v>
      </c>
      <c r="I221" s="158" t="s">
        <v>368</v>
      </c>
      <c r="J221" s="155"/>
      <c r="K221" s="102">
        <f>K222</f>
        <v>524.14991999999995</v>
      </c>
      <c r="L221" s="50"/>
    </row>
    <row r="222" spans="1:12" s="55" customFormat="1" ht="31.5">
      <c r="A222" s="87"/>
      <c r="B222" s="159" t="s">
        <v>417</v>
      </c>
      <c r="C222" s="83">
        <v>992</v>
      </c>
      <c r="D222" s="94" t="s">
        <v>120</v>
      </c>
      <c r="E222" s="94" t="s">
        <v>116</v>
      </c>
      <c r="F222" s="156" t="s">
        <v>205</v>
      </c>
      <c r="G222" s="157" t="s">
        <v>155</v>
      </c>
      <c r="H222" s="157" t="s">
        <v>108</v>
      </c>
      <c r="I222" s="158" t="s">
        <v>368</v>
      </c>
      <c r="J222" s="155" t="s">
        <v>196</v>
      </c>
      <c r="K222" s="102">
        <v>524.14991999999995</v>
      </c>
      <c r="L222" s="50"/>
    </row>
    <row r="223" spans="1:12" s="55" customFormat="1">
      <c r="A223" s="87"/>
      <c r="B223" s="162" t="s">
        <v>371</v>
      </c>
      <c r="C223" s="83">
        <v>992</v>
      </c>
      <c r="D223" s="94" t="s">
        <v>120</v>
      </c>
      <c r="E223" s="94" t="s">
        <v>116</v>
      </c>
      <c r="F223" s="156" t="s">
        <v>205</v>
      </c>
      <c r="G223" s="157" t="s">
        <v>155</v>
      </c>
      <c r="H223" s="157" t="s">
        <v>108</v>
      </c>
      <c r="I223" s="158" t="s">
        <v>370</v>
      </c>
      <c r="J223" s="155"/>
      <c r="K223" s="102">
        <f>K224</f>
        <v>4917.28539</v>
      </c>
      <c r="L223" s="50"/>
    </row>
    <row r="224" spans="1:12" s="55" customFormat="1" ht="31.5">
      <c r="A224" s="87"/>
      <c r="B224" s="159" t="s">
        <v>417</v>
      </c>
      <c r="C224" s="83">
        <v>992</v>
      </c>
      <c r="D224" s="94" t="s">
        <v>120</v>
      </c>
      <c r="E224" s="94" t="s">
        <v>116</v>
      </c>
      <c r="F224" s="156" t="s">
        <v>205</v>
      </c>
      <c r="G224" s="157" t="s">
        <v>155</v>
      </c>
      <c r="H224" s="157" t="s">
        <v>108</v>
      </c>
      <c r="I224" s="158" t="s">
        <v>370</v>
      </c>
      <c r="J224" s="155" t="s">
        <v>196</v>
      </c>
      <c r="K224" s="102">
        <v>4917.28539</v>
      </c>
      <c r="L224" s="50"/>
    </row>
    <row r="225" spans="1:13" s="55" customFormat="1" ht="47.25">
      <c r="A225" s="87"/>
      <c r="B225" s="90" t="s">
        <v>355</v>
      </c>
      <c r="C225" s="83">
        <v>992</v>
      </c>
      <c r="D225" s="84" t="s">
        <v>120</v>
      </c>
      <c r="E225" s="84" t="s">
        <v>120</v>
      </c>
      <c r="F225" s="156" t="s">
        <v>125</v>
      </c>
      <c r="G225" s="157" t="s">
        <v>189</v>
      </c>
      <c r="H225" s="157" t="s">
        <v>308</v>
      </c>
      <c r="I225" s="158" t="s">
        <v>309</v>
      </c>
      <c r="J225" s="155"/>
      <c r="K225" s="102">
        <f>K226</f>
        <v>6300</v>
      </c>
      <c r="L225" s="50"/>
    </row>
    <row r="226" spans="1:13" s="55" customFormat="1" ht="31.5">
      <c r="A226" s="87"/>
      <c r="B226" s="90" t="s">
        <v>253</v>
      </c>
      <c r="C226" s="83">
        <v>992</v>
      </c>
      <c r="D226" s="84" t="s">
        <v>120</v>
      </c>
      <c r="E226" s="84" t="s">
        <v>120</v>
      </c>
      <c r="F226" s="156" t="s">
        <v>125</v>
      </c>
      <c r="G226" s="157" t="s">
        <v>156</v>
      </c>
      <c r="H226" s="157" t="s">
        <v>308</v>
      </c>
      <c r="I226" s="158" t="s">
        <v>309</v>
      </c>
      <c r="J226" s="155"/>
      <c r="K226" s="102">
        <f>K227</f>
        <v>6300</v>
      </c>
      <c r="L226" s="50"/>
    </row>
    <row r="227" spans="1:13" s="55" customFormat="1" ht="31.5">
      <c r="A227" s="87"/>
      <c r="B227" s="90" t="s">
        <v>372</v>
      </c>
      <c r="C227" s="83">
        <v>992</v>
      </c>
      <c r="D227" s="84" t="s">
        <v>120</v>
      </c>
      <c r="E227" s="84" t="s">
        <v>120</v>
      </c>
      <c r="F227" s="156" t="s">
        <v>125</v>
      </c>
      <c r="G227" s="157" t="s">
        <v>156</v>
      </c>
      <c r="H227" s="157" t="s">
        <v>108</v>
      </c>
      <c r="I227" s="158" t="s">
        <v>309</v>
      </c>
      <c r="J227" s="155"/>
      <c r="K227" s="102">
        <f>K228</f>
        <v>6300</v>
      </c>
      <c r="L227" s="50"/>
    </row>
    <row r="228" spans="1:13" s="47" customFormat="1" ht="67.5" customHeight="1">
      <c r="A228" s="87"/>
      <c r="B228" s="90" t="s">
        <v>259</v>
      </c>
      <c r="C228" s="83">
        <v>992</v>
      </c>
      <c r="D228" s="84" t="s">
        <v>120</v>
      </c>
      <c r="E228" s="84" t="s">
        <v>120</v>
      </c>
      <c r="F228" s="156" t="s">
        <v>125</v>
      </c>
      <c r="G228" s="157" t="s">
        <v>156</v>
      </c>
      <c r="H228" s="157" t="s">
        <v>108</v>
      </c>
      <c r="I228" s="158" t="s">
        <v>338</v>
      </c>
      <c r="J228" s="155"/>
      <c r="K228" s="102">
        <f>K229+K230+K231</f>
        <v>6300</v>
      </c>
      <c r="L228" s="48"/>
    </row>
    <row r="229" spans="1:13" s="47" customFormat="1" ht="81.75" customHeight="1">
      <c r="A229" s="87"/>
      <c r="B229" s="159" t="s">
        <v>193</v>
      </c>
      <c r="C229" s="83">
        <v>992</v>
      </c>
      <c r="D229" s="84" t="s">
        <v>120</v>
      </c>
      <c r="E229" s="84" t="s">
        <v>120</v>
      </c>
      <c r="F229" s="156" t="s">
        <v>125</v>
      </c>
      <c r="G229" s="157" t="s">
        <v>156</v>
      </c>
      <c r="H229" s="157" t="s">
        <v>108</v>
      </c>
      <c r="I229" s="158" t="s">
        <v>338</v>
      </c>
      <c r="J229" s="155" t="s">
        <v>194</v>
      </c>
      <c r="K229" s="102">
        <v>5405.6</v>
      </c>
      <c r="L229" s="48"/>
    </row>
    <row r="230" spans="1:13" s="47" customFormat="1" ht="31.5">
      <c r="A230" s="87"/>
      <c r="B230" s="159" t="s">
        <v>417</v>
      </c>
      <c r="C230" s="83">
        <v>992</v>
      </c>
      <c r="D230" s="84" t="s">
        <v>120</v>
      </c>
      <c r="E230" s="84" t="s">
        <v>120</v>
      </c>
      <c r="F230" s="156" t="s">
        <v>125</v>
      </c>
      <c r="G230" s="157" t="s">
        <v>156</v>
      </c>
      <c r="H230" s="157" t="s">
        <v>108</v>
      </c>
      <c r="I230" s="158" t="s">
        <v>338</v>
      </c>
      <c r="J230" s="155" t="s">
        <v>196</v>
      </c>
      <c r="K230" s="102">
        <v>857.5</v>
      </c>
      <c r="L230" s="48"/>
    </row>
    <row r="231" spans="1:13" s="47" customFormat="1" ht="15.75">
      <c r="A231" s="94"/>
      <c r="B231" s="90" t="s">
        <v>197</v>
      </c>
      <c r="C231" s="83">
        <v>992</v>
      </c>
      <c r="D231" s="84" t="s">
        <v>120</v>
      </c>
      <c r="E231" s="84" t="s">
        <v>120</v>
      </c>
      <c r="F231" s="156" t="s">
        <v>125</v>
      </c>
      <c r="G231" s="157" t="s">
        <v>156</v>
      </c>
      <c r="H231" s="157" t="s">
        <v>108</v>
      </c>
      <c r="I231" s="158" t="s">
        <v>338</v>
      </c>
      <c r="J231" s="155" t="s">
        <v>198</v>
      </c>
      <c r="K231" s="102">
        <v>36.9</v>
      </c>
      <c r="L231" s="48"/>
    </row>
    <row r="232" spans="1:13" s="47" customFormat="1" ht="15.75">
      <c r="A232" s="87" t="s">
        <v>67</v>
      </c>
      <c r="B232" s="98" t="s">
        <v>80</v>
      </c>
      <c r="C232" s="83">
        <v>992</v>
      </c>
      <c r="D232" s="84" t="s">
        <v>122</v>
      </c>
      <c r="E232" s="84"/>
      <c r="F232" s="156"/>
      <c r="G232" s="157"/>
      <c r="H232" s="157"/>
      <c r="I232" s="158"/>
      <c r="J232" s="155"/>
      <c r="K232" s="102">
        <f>K233</f>
        <v>2500</v>
      </c>
      <c r="L232" s="48"/>
    </row>
    <row r="233" spans="1:13" s="47" customFormat="1" ht="15.75">
      <c r="A233" s="87"/>
      <c r="B233" s="85" t="s">
        <v>82</v>
      </c>
      <c r="C233" s="83">
        <v>992</v>
      </c>
      <c r="D233" s="84" t="s">
        <v>122</v>
      </c>
      <c r="E233" s="84" t="s">
        <v>122</v>
      </c>
      <c r="F233" s="156"/>
      <c r="G233" s="157"/>
      <c r="H233" s="157"/>
      <c r="I233" s="158"/>
      <c r="J233" s="155"/>
      <c r="K233" s="102">
        <f>K234</f>
        <v>2500</v>
      </c>
      <c r="L233" s="48"/>
    </row>
    <row r="234" spans="1:13" ht="31.5">
      <c r="A234" s="87"/>
      <c r="B234" s="90" t="s">
        <v>373</v>
      </c>
      <c r="C234" s="83">
        <v>992</v>
      </c>
      <c r="D234" s="84" t="s">
        <v>122</v>
      </c>
      <c r="E234" s="84" t="s">
        <v>122</v>
      </c>
      <c r="F234" s="156" t="s">
        <v>120</v>
      </c>
      <c r="G234" s="157" t="s">
        <v>189</v>
      </c>
      <c r="H234" s="157" t="s">
        <v>308</v>
      </c>
      <c r="I234" s="158" t="s">
        <v>309</v>
      </c>
      <c r="J234" s="155"/>
      <c r="K234" s="102">
        <f>K235+K239+K243+K247</f>
        <v>2500</v>
      </c>
      <c r="L234" s="41"/>
      <c r="M234" s="37"/>
    </row>
    <row r="235" spans="1:13" s="47" customFormat="1" ht="15.75">
      <c r="A235" s="87"/>
      <c r="B235" s="90" t="s">
        <v>275</v>
      </c>
      <c r="C235" s="83">
        <v>992</v>
      </c>
      <c r="D235" s="84" t="s">
        <v>122</v>
      </c>
      <c r="E235" s="84" t="s">
        <v>122</v>
      </c>
      <c r="F235" s="156" t="s">
        <v>120</v>
      </c>
      <c r="G235" s="157" t="s">
        <v>191</v>
      </c>
      <c r="H235" s="157" t="s">
        <v>308</v>
      </c>
      <c r="I235" s="158" t="s">
        <v>309</v>
      </c>
      <c r="J235" s="155"/>
      <c r="K235" s="102">
        <f>K236</f>
        <v>140</v>
      </c>
      <c r="L235" s="41"/>
    </row>
    <row r="236" spans="1:13" s="47" customFormat="1" ht="63">
      <c r="A236" s="87"/>
      <c r="B236" s="90" t="s">
        <v>375</v>
      </c>
      <c r="C236" s="83">
        <v>992</v>
      </c>
      <c r="D236" s="84" t="s">
        <v>122</v>
      </c>
      <c r="E236" s="84" t="s">
        <v>122</v>
      </c>
      <c r="F236" s="156" t="s">
        <v>120</v>
      </c>
      <c r="G236" s="157" t="s">
        <v>191</v>
      </c>
      <c r="H236" s="157" t="s">
        <v>108</v>
      </c>
      <c r="I236" s="158" t="s">
        <v>309</v>
      </c>
      <c r="J236" s="155"/>
      <c r="K236" s="102">
        <f>K237</f>
        <v>140</v>
      </c>
      <c r="L236" s="41"/>
    </row>
    <row r="237" spans="1:13" s="47" customFormat="1" ht="31.5">
      <c r="A237" s="87"/>
      <c r="B237" s="85" t="s">
        <v>276</v>
      </c>
      <c r="C237" s="83">
        <v>992</v>
      </c>
      <c r="D237" s="84" t="s">
        <v>122</v>
      </c>
      <c r="E237" s="84" t="s">
        <v>122</v>
      </c>
      <c r="F237" s="156" t="s">
        <v>120</v>
      </c>
      <c r="G237" s="157" t="s">
        <v>191</v>
      </c>
      <c r="H237" s="157" t="s">
        <v>108</v>
      </c>
      <c r="I237" s="158" t="s">
        <v>376</v>
      </c>
      <c r="J237" s="155"/>
      <c r="K237" s="102">
        <f>K238</f>
        <v>140</v>
      </c>
      <c r="L237" s="41"/>
    </row>
    <row r="238" spans="1:13" s="47" customFormat="1" ht="31.5">
      <c r="A238" s="87"/>
      <c r="B238" s="159" t="s">
        <v>417</v>
      </c>
      <c r="C238" s="83">
        <v>992</v>
      </c>
      <c r="D238" s="84" t="s">
        <v>122</v>
      </c>
      <c r="E238" s="84" t="s">
        <v>122</v>
      </c>
      <c r="F238" s="156" t="s">
        <v>120</v>
      </c>
      <c r="G238" s="157" t="s">
        <v>191</v>
      </c>
      <c r="H238" s="157" t="s">
        <v>108</v>
      </c>
      <c r="I238" s="158" t="s">
        <v>376</v>
      </c>
      <c r="J238" s="155" t="s">
        <v>196</v>
      </c>
      <c r="K238" s="102">
        <v>140</v>
      </c>
      <c r="L238" s="41"/>
      <c r="M238" s="41"/>
    </row>
    <row r="239" spans="1:13" ht="15.75">
      <c r="A239" s="87"/>
      <c r="B239" s="90" t="s">
        <v>242</v>
      </c>
      <c r="C239" s="83">
        <v>992</v>
      </c>
      <c r="D239" s="84" t="s">
        <v>122</v>
      </c>
      <c r="E239" s="84" t="s">
        <v>122</v>
      </c>
      <c r="F239" s="156" t="s">
        <v>120</v>
      </c>
      <c r="G239" s="157" t="s">
        <v>156</v>
      </c>
      <c r="H239" s="157" t="s">
        <v>308</v>
      </c>
      <c r="I239" s="158" t="s">
        <v>309</v>
      </c>
      <c r="J239" s="155"/>
      <c r="K239" s="102">
        <f>K240</f>
        <v>100</v>
      </c>
      <c r="L239" s="41"/>
      <c r="M239" s="37"/>
    </row>
    <row r="240" spans="1:13" ht="31.5">
      <c r="A240" s="87"/>
      <c r="B240" s="90" t="s">
        <v>377</v>
      </c>
      <c r="C240" s="83">
        <v>992</v>
      </c>
      <c r="D240" s="84" t="s">
        <v>122</v>
      </c>
      <c r="E240" s="84" t="s">
        <v>122</v>
      </c>
      <c r="F240" s="156" t="s">
        <v>120</v>
      </c>
      <c r="G240" s="157" t="s">
        <v>156</v>
      </c>
      <c r="H240" s="157" t="s">
        <v>108</v>
      </c>
      <c r="I240" s="158" t="s">
        <v>309</v>
      </c>
      <c r="J240" s="155"/>
      <c r="K240" s="102">
        <f>K241</f>
        <v>100</v>
      </c>
      <c r="L240" s="41"/>
      <c r="M240" s="37"/>
    </row>
    <row r="241" spans="1:13" s="47" customFormat="1" ht="31.5">
      <c r="A241" s="87"/>
      <c r="B241" s="85" t="s">
        <v>276</v>
      </c>
      <c r="C241" s="83">
        <v>992</v>
      </c>
      <c r="D241" s="84" t="s">
        <v>122</v>
      </c>
      <c r="E241" s="84" t="s">
        <v>122</v>
      </c>
      <c r="F241" s="156" t="s">
        <v>120</v>
      </c>
      <c r="G241" s="157" t="s">
        <v>156</v>
      </c>
      <c r="H241" s="157" t="s">
        <v>108</v>
      </c>
      <c r="I241" s="158" t="s">
        <v>376</v>
      </c>
      <c r="J241" s="155"/>
      <c r="K241" s="102">
        <f>K242</f>
        <v>100</v>
      </c>
      <c r="L241" s="48"/>
    </row>
    <row r="242" spans="1:13" ht="31.5">
      <c r="A242" s="87"/>
      <c r="B242" s="159" t="s">
        <v>417</v>
      </c>
      <c r="C242" s="83">
        <v>992</v>
      </c>
      <c r="D242" s="84" t="s">
        <v>122</v>
      </c>
      <c r="E242" s="84" t="s">
        <v>122</v>
      </c>
      <c r="F242" s="156" t="s">
        <v>120</v>
      </c>
      <c r="G242" s="157" t="s">
        <v>156</v>
      </c>
      <c r="H242" s="157" t="s">
        <v>108</v>
      </c>
      <c r="I242" s="158" t="s">
        <v>376</v>
      </c>
      <c r="J242" s="155" t="s">
        <v>196</v>
      </c>
      <c r="K242" s="102">
        <v>100</v>
      </c>
      <c r="L242" s="41"/>
      <c r="M242" s="37"/>
    </row>
    <row r="243" spans="1:13" ht="39.75" customHeight="1">
      <c r="A243" s="87"/>
      <c r="B243" s="90" t="s">
        <v>243</v>
      </c>
      <c r="C243" s="83">
        <v>992</v>
      </c>
      <c r="D243" s="84" t="s">
        <v>122</v>
      </c>
      <c r="E243" s="84" t="s">
        <v>122</v>
      </c>
      <c r="F243" s="156" t="s">
        <v>120</v>
      </c>
      <c r="G243" s="157" t="s">
        <v>157</v>
      </c>
      <c r="H243" s="157" t="s">
        <v>308</v>
      </c>
      <c r="I243" s="158" t="s">
        <v>309</v>
      </c>
      <c r="J243" s="155"/>
      <c r="K243" s="102">
        <f>K244</f>
        <v>60</v>
      </c>
      <c r="L243" s="41"/>
      <c r="M243" s="37"/>
    </row>
    <row r="244" spans="1:13" s="47" customFormat="1" ht="31.5">
      <c r="A244" s="87"/>
      <c r="B244" s="90" t="s">
        <v>378</v>
      </c>
      <c r="C244" s="83">
        <v>992</v>
      </c>
      <c r="D244" s="84" t="s">
        <v>122</v>
      </c>
      <c r="E244" s="84" t="s">
        <v>122</v>
      </c>
      <c r="F244" s="156" t="s">
        <v>120</v>
      </c>
      <c r="G244" s="157" t="s">
        <v>157</v>
      </c>
      <c r="H244" s="157" t="s">
        <v>108</v>
      </c>
      <c r="I244" s="158" t="s">
        <v>309</v>
      </c>
      <c r="J244" s="155"/>
      <c r="K244" s="102">
        <f>K245</f>
        <v>60</v>
      </c>
      <c r="L244" s="41"/>
    </row>
    <row r="245" spans="1:13" s="47" customFormat="1" ht="31.5">
      <c r="A245" s="87"/>
      <c r="B245" s="85" t="s">
        <v>276</v>
      </c>
      <c r="C245" s="83">
        <v>992</v>
      </c>
      <c r="D245" s="84" t="s">
        <v>122</v>
      </c>
      <c r="E245" s="84" t="s">
        <v>122</v>
      </c>
      <c r="F245" s="156" t="s">
        <v>120</v>
      </c>
      <c r="G245" s="157" t="s">
        <v>157</v>
      </c>
      <c r="H245" s="157" t="s">
        <v>108</v>
      </c>
      <c r="I245" s="158" t="s">
        <v>376</v>
      </c>
      <c r="J245" s="155"/>
      <c r="K245" s="102">
        <f>K246</f>
        <v>60</v>
      </c>
      <c r="L245" s="41"/>
    </row>
    <row r="246" spans="1:13" s="47" customFormat="1" ht="31.5">
      <c r="A246" s="87"/>
      <c r="B246" s="159" t="s">
        <v>417</v>
      </c>
      <c r="C246" s="83">
        <v>992</v>
      </c>
      <c r="D246" s="84" t="s">
        <v>122</v>
      </c>
      <c r="E246" s="84" t="s">
        <v>122</v>
      </c>
      <c r="F246" s="156" t="s">
        <v>120</v>
      </c>
      <c r="G246" s="157" t="s">
        <v>157</v>
      </c>
      <c r="H246" s="157" t="s">
        <v>108</v>
      </c>
      <c r="I246" s="158" t="s">
        <v>376</v>
      </c>
      <c r="J246" s="155" t="s">
        <v>196</v>
      </c>
      <c r="K246" s="102">
        <v>60</v>
      </c>
      <c r="L246" s="41"/>
    </row>
    <row r="247" spans="1:13" s="47" customFormat="1" ht="31.5">
      <c r="A247" s="87"/>
      <c r="B247" s="90" t="s">
        <v>253</v>
      </c>
      <c r="C247" s="83">
        <v>992</v>
      </c>
      <c r="D247" s="84" t="s">
        <v>122</v>
      </c>
      <c r="E247" s="84" t="s">
        <v>122</v>
      </c>
      <c r="F247" s="156" t="s">
        <v>120</v>
      </c>
      <c r="G247" s="157" t="s">
        <v>158</v>
      </c>
      <c r="H247" s="157" t="s">
        <v>308</v>
      </c>
      <c r="I247" s="158" t="s">
        <v>309</v>
      </c>
      <c r="J247" s="155"/>
      <c r="K247" s="102">
        <f>K248</f>
        <v>2200</v>
      </c>
      <c r="L247" s="41"/>
    </row>
    <row r="248" spans="1:13" s="47" customFormat="1" ht="31.5">
      <c r="A248" s="87"/>
      <c r="B248" s="90" t="s">
        <v>374</v>
      </c>
      <c r="C248" s="83">
        <v>992</v>
      </c>
      <c r="D248" s="84" t="s">
        <v>122</v>
      </c>
      <c r="E248" s="84" t="s">
        <v>122</v>
      </c>
      <c r="F248" s="156" t="s">
        <v>120</v>
      </c>
      <c r="G248" s="157" t="s">
        <v>158</v>
      </c>
      <c r="H248" s="157" t="s">
        <v>108</v>
      </c>
      <c r="I248" s="158" t="s">
        <v>309</v>
      </c>
      <c r="J248" s="155"/>
      <c r="K248" s="102">
        <f>K249</f>
        <v>2200</v>
      </c>
      <c r="L248" s="41"/>
    </row>
    <row r="249" spans="1:13" s="47" customFormat="1" ht="71.25" customHeight="1">
      <c r="A249" s="87"/>
      <c r="B249" s="90" t="s">
        <v>259</v>
      </c>
      <c r="C249" s="83">
        <v>992</v>
      </c>
      <c r="D249" s="84" t="s">
        <v>122</v>
      </c>
      <c r="E249" s="84" t="s">
        <v>122</v>
      </c>
      <c r="F249" s="156" t="s">
        <v>120</v>
      </c>
      <c r="G249" s="157" t="s">
        <v>158</v>
      </c>
      <c r="H249" s="157" t="s">
        <v>108</v>
      </c>
      <c r="I249" s="158" t="s">
        <v>338</v>
      </c>
      <c r="J249" s="155"/>
      <c r="K249" s="102">
        <f>K250+K251+K252</f>
        <v>2200</v>
      </c>
      <c r="L249" s="41"/>
    </row>
    <row r="250" spans="1:13" s="47" customFormat="1" ht="82.5" customHeight="1">
      <c r="A250" s="87"/>
      <c r="B250" s="159" t="s">
        <v>193</v>
      </c>
      <c r="C250" s="83">
        <v>992</v>
      </c>
      <c r="D250" s="84" t="s">
        <v>122</v>
      </c>
      <c r="E250" s="84" t="s">
        <v>122</v>
      </c>
      <c r="F250" s="156" t="s">
        <v>120</v>
      </c>
      <c r="G250" s="157" t="s">
        <v>158</v>
      </c>
      <c r="H250" s="157" t="s">
        <v>108</v>
      </c>
      <c r="I250" s="158" t="s">
        <v>338</v>
      </c>
      <c r="J250" s="155" t="s">
        <v>194</v>
      </c>
      <c r="K250" s="102">
        <v>1969</v>
      </c>
      <c r="L250" s="41"/>
    </row>
    <row r="251" spans="1:13" s="47" customFormat="1" ht="31.5">
      <c r="A251" s="87"/>
      <c r="B251" s="159" t="s">
        <v>417</v>
      </c>
      <c r="C251" s="83">
        <v>992</v>
      </c>
      <c r="D251" s="84" t="s">
        <v>122</v>
      </c>
      <c r="E251" s="84" t="s">
        <v>122</v>
      </c>
      <c r="F251" s="156" t="s">
        <v>120</v>
      </c>
      <c r="G251" s="157" t="s">
        <v>158</v>
      </c>
      <c r="H251" s="157" t="s">
        <v>108</v>
      </c>
      <c r="I251" s="158" t="s">
        <v>338</v>
      </c>
      <c r="J251" s="155" t="s">
        <v>196</v>
      </c>
      <c r="K251" s="102">
        <v>217</v>
      </c>
      <c r="L251" s="41"/>
    </row>
    <row r="252" spans="1:13" s="47" customFormat="1" ht="15.75">
      <c r="A252" s="94"/>
      <c r="B252" s="90" t="s">
        <v>197</v>
      </c>
      <c r="C252" s="83">
        <v>992</v>
      </c>
      <c r="D252" s="84" t="s">
        <v>122</v>
      </c>
      <c r="E252" s="84" t="s">
        <v>122</v>
      </c>
      <c r="F252" s="156" t="s">
        <v>120</v>
      </c>
      <c r="G252" s="157" t="s">
        <v>158</v>
      </c>
      <c r="H252" s="157" t="s">
        <v>108</v>
      </c>
      <c r="I252" s="158" t="s">
        <v>338</v>
      </c>
      <c r="J252" s="155" t="s">
        <v>198</v>
      </c>
      <c r="K252" s="102">
        <v>14</v>
      </c>
      <c r="L252" s="41"/>
    </row>
    <row r="253" spans="1:13" s="47" customFormat="1" ht="15.75">
      <c r="A253" s="87" t="s">
        <v>78</v>
      </c>
      <c r="B253" s="90" t="s">
        <v>85</v>
      </c>
      <c r="C253" s="83">
        <v>992</v>
      </c>
      <c r="D253" s="84" t="s">
        <v>123</v>
      </c>
      <c r="E253" s="84"/>
      <c r="F253" s="156"/>
      <c r="G253" s="157"/>
      <c r="H253" s="157"/>
      <c r="I253" s="158"/>
      <c r="J253" s="155"/>
      <c r="K253" s="102">
        <f>K254+K288</f>
        <v>18745.029470000001</v>
      </c>
      <c r="L253" s="41"/>
    </row>
    <row r="254" spans="1:13" s="47" customFormat="1" ht="15.75">
      <c r="A254" s="87"/>
      <c r="B254" s="90" t="s">
        <v>124</v>
      </c>
      <c r="C254" s="83">
        <v>992</v>
      </c>
      <c r="D254" s="84" t="s">
        <v>123</v>
      </c>
      <c r="E254" s="84" t="s">
        <v>108</v>
      </c>
      <c r="F254" s="156"/>
      <c r="G254" s="157"/>
      <c r="H254" s="157"/>
      <c r="I254" s="158"/>
      <c r="J254" s="155"/>
      <c r="K254" s="102">
        <f>K255+K279</f>
        <v>18583.493470000001</v>
      </c>
      <c r="L254" s="41"/>
    </row>
    <row r="255" spans="1:13" s="47" customFormat="1" ht="20.25" customHeight="1">
      <c r="A255" s="87"/>
      <c r="B255" s="90" t="s">
        <v>379</v>
      </c>
      <c r="C255" s="83">
        <v>992</v>
      </c>
      <c r="D255" s="84" t="s">
        <v>123</v>
      </c>
      <c r="E255" s="84" t="s">
        <v>108</v>
      </c>
      <c r="F255" s="156" t="s">
        <v>116</v>
      </c>
      <c r="G255" s="157" t="s">
        <v>189</v>
      </c>
      <c r="H255" s="157" t="s">
        <v>308</v>
      </c>
      <c r="I255" s="158" t="s">
        <v>309</v>
      </c>
      <c r="J255" s="155"/>
      <c r="K255" s="102">
        <f>K256+K263+K269+K275</f>
        <v>16156.375690000001</v>
      </c>
      <c r="L255" s="41"/>
    </row>
    <row r="256" spans="1:13" s="47" customFormat="1" ht="47.25">
      <c r="A256" s="87"/>
      <c r="B256" s="159" t="s">
        <v>277</v>
      </c>
      <c r="C256" s="83">
        <v>992</v>
      </c>
      <c r="D256" s="84" t="s">
        <v>123</v>
      </c>
      <c r="E256" s="84" t="s">
        <v>108</v>
      </c>
      <c r="F256" s="156" t="s">
        <v>116</v>
      </c>
      <c r="G256" s="157" t="s">
        <v>157</v>
      </c>
      <c r="H256" s="157" t="s">
        <v>308</v>
      </c>
      <c r="I256" s="206" t="s">
        <v>309</v>
      </c>
      <c r="J256" s="155"/>
      <c r="K256" s="102">
        <f>K257+K260</f>
        <v>10043.6</v>
      </c>
      <c r="L256" s="41"/>
    </row>
    <row r="257" spans="1:13" s="47" customFormat="1" ht="31.5">
      <c r="A257" s="87"/>
      <c r="B257" s="159" t="s">
        <v>380</v>
      </c>
      <c r="C257" s="83">
        <v>992</v>
      </c>
      <c r="D257" s="84" t="s">
        <v>123</v>
      </c>
      <c r="E257" s="84" t="s">
        <v>108</v>
      </c>
      <c r="F257" s="156" t="s">
        <v>116</v>
      </c>
      <c r="G257" s="157" t="s">
        <v>157</v>
      </c>
      <c r="H257" s="157" t="s">
        <v>108</v>
      </c>
      <c r="I257" s="206" t="s">
        <v>309</v>
      </c>
      <c r="J257" s="155"/>
      <c r="K257" s="102">
        <f>K258</f>
        <v>9243.6</v>
      </c>
      <c r="L257" s="41"/>
    </row>
    <row r="258" spans="1:13" ht="69.75" customHeight="1">
      <c r="A258" s="87"/>
      <c r="B258" s="159" t="s">
        <v>340</v>
      </c>
      <c r="C258" s="83">
        <v>992</v>
      </c>
      <c r="D258" s="84" t="s">
        <v>123</v>
      </c>
      <c r="E258" s="84" t="s">
        <v>108</v>
      </c>
      <c r="F258" s="156" t="s">
        <v>116</v>
      </c>
      <c r="G258" s="157" t="s">
        <v>157</v>
      </c>
      <c r="H258" s="157" t="s">
        <v>108</v>
      </c>
      <c r="I258" s="206" t="s">
        <v>338</v>
      </c>
      <c r="J258" s="155"/>
      <c r="K258" s="102">
        <f>K259</f>
        <v>9243.6</v>
      </c>
      <c r="L258" s="41"/>
      <c r="M258" s="37"/>
    </row>
    <row r="259" spans="1:13" ht="47.25">
      <c r="A259" s="87"/>
      <c r="B259" s="90" t="s">
        <v>207</v>
      </c>
      <c r="C259" s="83">
        <v>992</v>
      </c>
      <c r="D259" s="84" t="s">
        <v>123</v>
      </c>
      <c r="E259" s="84" t="s">
        <v>108</v>
      </c>
      <c r="F259" s="156" t="s">
        <v>116</v>
      </c>
      <c r="G259" s="157" t="s">
        <v>157</v>
      </c>
      <c r="H259" s="157" t="s">
        <v>108</v>
      </c>
      <c r="I259" s="206" t="s">
        <v>338</v>
      </c>
      <c r="J259" s="155" t="s">
        <v>208</v>
      </c>
      <c r="K259" s="102">
        <v>9243.6</v>
      </c>
      <c r="L259" s="41"/>
      <c r="M259" s="37"/>
    </row>
    <row r="260" spans="1:13" ht="47.25">
      <c r="A260" s="87"/>
      <c r="B260" s="159" t="s">
        <v>383</v>
      </c>
      <c r="C260" s="83">
        <v>992</v>
      </c>
      <c r="D260" s="84" t="s">
        <v>123</v>
      </c>
      <c r="E260" s="84" t="s">
        <v>108</v>
      </c>
      <c r="F260" s="156" t="s">
        <v>116</v>
      </c>
      <c r="G260" s="157" t="s">
        <v>157</v>
      </c>
      <c r="H260" s="157" t="s">
        <v>116</v>
      </c>
      <c r="I260" s="206" t="s">
        <v>309</v>
      </c>
      <c r="J260" s="155"/>
      <c r="K260" s="102">
        <f>K261</f>
        <v>800</v>
      </c>
      <c r="L260" s="41"/>
      <c r="M260" s="37"/>
    </row>
    <row r="261" spans="1:13" ht="31.5">
      <c r="A261" s="87"/>
      <c r="B261" s="159" t="s">
        <v>281</v>
      </c>
      <c r="C261" s="83">
        <v>992</v>
      </c>
      <c r="D261" s="84" t="s">
        <v>123</v>
      </c>
      <c r="E261" s="84" t="s">
        <v>108</v>
      </c>
      <c r="F261" s="156" t="s">
        <v>116</v>
      </c>
      <c r="G261" s="157" t="s">
        <v>157</v>
      </c>
      <c r="H261" s="157" t="s">
        <v>116</v>
      </c>
      <c r="I261" s="206" t="s">
        <v>384</v>
      </c>
      <c r="J261" s="155"/>
      <c r="K261" s="102">
        <f>K262</f>
        <v>800</v>
      </c>
      <c r="L261" s="41"/>
      <c r="M261" s="37"/>
    </row>
    <row r="262" spans="1:13" ht="31.5">
      <c r="A262" s="87"/>
      <c r="B262" s="159" t="s">
        <v>417</v>
      </c>
      <c r="C262" s="83">
        <v>992</v>
      </c>
      <c r="D262" s="84" t="s">
        <v>123</v>
      </c>
      <c r="E262" s="84" t="s">
        <v>108</v>
      </c>
      <c r="F262" s="156" t="s">
        <v>116</v>
      </c>
      <c r="G262" s="157" t="s">
        <v>157</v>
      </c>
      <c r="H262" s="157" t="s">
        <v>116</v>
      </c>
      <c r="I262" s="206" t="s">
        <v>384</v>
      </c>
      <c r="J262" s="155" t="s">
        <v>196</v>
      </c>
      <c r="K262" s="102">
        <v>800</v>
      </c>
      <c r="L262" s="41"/>
      <c r="M262" s="37"/>
    </row>
    <row r="263" spans="1:13" ht="15.75">
      <c r="A263" s="87"/>
      <c r="B263" s="90" t="s">
        <v>278</v>
      </c>
      <c r="C263" s="83">
        <v>992</v>
      </c>
      <c r="D263" s="84" t="s">
        <v>123</v>
      </c>
      <c r="E263" s="84" t="s">
        <v>108</v>
      </c>
      <c r="F263" s="156" t="s">
        <v>116</v>
      </c>
      <c r="G263" s="157" t="s">
        <v>158</v>
      </c>
      <c r="H263" s="157" t="s">
        <v>308</v>
      </c>
      <c r="I263" s="158" t="s">
        <v>309</v>
      </c>
      <c r="J263" s="155"/>
      <c r="K263" s="102">
        <f>K264</f>
        <v>3904.7000000000003</v>
      </c>
      <c r="L263" s="41"/>
      <c r="M263" s="37"/>
    </row>
    <row r="264" spans="1:13" ht="15.75">
      <c r="A264" s="87"/>
      <c r="B264" s="90" t="s">
        <v>381</v>
      </c>
      <c r="C264" s="83">
        <v>992</v>
      </c>
      <c r="D264" s="84" t="s">
        <v>123</v>
      </c>
      <c r="E264" s="84" t="s">
        <v>108</v>
      </c>
      <c r="F264" s="156" t="s">
        <v>116</v>
      </c>
      <c r="G264" s="157" t="s">
        <v>158</v>
      </c>
      <c r="H264" s="157" t="s">
        <v>108</v>
      </c>
      <c r="I264" s="158" t="s">
        <v>309</v>
      </c>
      <c r="J264" s="155"/>
      <c r="K264" s="102">
        <f>K265</f>
        <v>3904.7000000000003</v>
      </c>
      <c r="L264" s="41"/>
      <c r="M264" s="37"/>
    </row>
    <row r="265" spans="1:13" s="55" customFormat="1" ht="68.25" customHeight="1">
      <c r="A265" s="87"/>
      <c r="B265" s="159" t="s">
        <v>259</v>
      </c>
      <c r="C265" s="83">
        <v>992</v>
      </c>
      <c r="D265" s="84" t="s">
        <v>123</v>
      </c>
      <c r="E265" s="84" t="s">
        <v>108</v>
      </c>
      <c r="F265" s="156" t="s">
        <v>116</v>
      </c>
      <c r="G265" s="157" t="s">
        <v>158</v>
      </c>
      <c r="H265" s="157" t="s">
        <v>108</v>
      </c>
      <c r="I265" s="158" t="s">
        <v>338</v>
      </c>
      <c r="J265" s="155"/>
      <c r="K265" s="102">
        <f>K266+K267+K268</f>
        <v>3904.7000000000003</v>
      </c>
      <c r="L265" s="50"/>
    </row>
    <row r="266" spans="1:13" s="47" customFormat="1" ht="81.75" customHeight="1">
      <c r="A266" s="87"/>
      <c r="B266" s="159" t="s">
        <v>193</v>
      </c>
      <c r="C266" s="83">
        <v>992</v>
      </c>
      <c r="D266" s="84" t="s">
        <v>123</v>
      </c>
      <c r="E266" s="84" t="s">
        <v>108</v>
      </c>
      <c r="F266" s="156" t="s">
        <v>116</v>
      </c>
      <c r="G266" s="157" t="s">
        <v>158</v>
      </c>
      <c r="H266" s="157" t="s">
        <v>108</v>
      </c>
      <c r="I266" s="158" t="s">
        <v>338</v>
      </c>
      <c r="J266" s="155" t="s">
        <v>194</v>
      </c>
      <c r="K266" s="102">
        <v>2882.6</v>
      </c>
      <c r="L266" s="48"/>
    </row>
    <row r="267" spans="1:13" ht="31.5">
      <c r="A267" s="87"/>
      <c r="B267" s="159" t="s">
        <v>417</v>
      </c>
      <c r="C267" s="83">
        <v>992</v>
      </c>
      <c r="D267" s="84" t="s">
        <v>123</v>
      </c>
      <c r="E267" s="84" t="s">
        <v>108</v>
      </c>
      <c r="F267" s="156" t="s">
        <v>116</v>
      </c>
      <c r="G267" s="157" t="s">
        <v>158</v>
      </c>
      <c r="H267" s="157" t="s">
        <v>108</v>
      </c>
      <c r="I267" s="158" t="s">
        <v>338</v>
      </c>
      <c r="J267" s="155" t="s">
        <v>196</v>
      </c>
      <c r="K267" s="102">
        <v>1004.2</v>
      </c>
      <c r="L267" s="41"/>
      <c r="M267" s="37"/>
    </row>
    <row r="268" spans="1:13" ht="15.75">
      <c r="A268" s="94"/>
      <c r="B268" s="90" t="s">
        <v>197</v>
      </c>
      <c r="C268" s="83">
        <v>992</v>
      </c>
      <c r="D268" s="84" t="s">
        <v>123</v>
      </c>
      <c r="E268" s="84" t="s">
        <v>108</v>
      </c>
      <c r="F268" s="156" t="s">
        <v>116</v>
      </c>
      <c r="G268" s="157" t="s">
        <v>158</v>
      </c>
      <c r="H268" s="157" t="s">
        <v>108</v>
      </c>
      <c r="I268" s="158" t="s">
        <v>338</v>
      </c>
      <c r="J268" s="155" t="s">
        <v>198</v>
      </c>
      <c r="K268" s="102">
        <v>17.899999999999999</v>
      </c>
      <c r="L268" s="41"/>
      <c r="M268" s="37"/>
    </row>
    <row r="269" spans="1:13" ht="15.75">
      <c r="A269" s="87"/>
      <c r="B269" s="90" t="s">
        <v>279</v>
      </c>
      <c r="C269" s="83">
        <v>992</v>
      </c>
      <c r="D269" s="84" t="s">
        <v>123</v>
      </c>
      <c r="E269" s="84" t="s">
        <v>108</v>
      </c>
      <c r="F269" s="156" t="s">
        <v>116</v>
      </c>
      <c r="G269" s="157" t="s">
        <v>159</v>
      </c>
      <c r="H269" s="157" t="s">
        <v>308</v>
      </c>
      <c r="I269" s="158" t="s">
        <v>309</v>
      </c>
      <c r="J269" s="155"/>
      <c r="K269" s="102">
        <f>K270</f>
        <v>1482.3999999999999</v>
      </c>
      <c r="L269" s="41"/>
      <c r="M269" s="37"/>
    </row>
    <row r="270" spans="1:13" ht="15.75">
      <c r="A270" s="87"/>
      <c r="B270" s="90" t="s">
        <v>382</v>
      </c>
      <c r="C270" s="83">
        <v>992</v>
      </c>
      <c r="D270" s="84" t="s">
        <v>123</v>
      </c>
      <c r="E270" s="84" t="s">
        <v>108</v>
      </c>
      <c r="F270" s="156" t="s">
        <v>116</v>
      </c>
      <c r="G270" s="157" t="s">
        <v>159</v>
      </c>
      <c r="H270" s="157" t="s">
        <v>108</v>
      </c>
      <c r="I270" s="158" t="s">
        <v>309</v>
      </c>
      <c r="J270" s="155"/>
      <c r="K270" s="102">
        <f>K271</f>
        <v>1482.3999999999999</v>
      </c>
      <c r="L270" s="41"/>
      <c r="M270" s="37"/>
    </row>
    <row r="271" spans="1:13" s="47" customFormat="1" ht="68.25" customHeight="1">
      <c r="A271" s="87"/>
      <c r="B271" s="159" t="s">
        <v>259</v>
      </c>
      <c r="C271" s="83">
        <v>992</v>
      </c>
      <c r="D271" s="84" t="s">
        <v>123</v>
      </c>
      <c r="E271" s="84" t="s">
        <v>108</v>
      </c>
      <c r="F271" s="156" t="s">
        <v>116</v>
      </c>
      <c r="G271" s="157" t="s">
        <v>159</v>
      </c>
      <c r="H271" s="157" t="s">
        <v>108</v>
      </c>
      <c r="I271" s="158" t="s">
        <v>338</v>
      </c>
      <c r="J271" s="155"/>
      <c r="K271" s="102">
        <f>K272+K273+K274</f>
        <v>1482.3999999999999</v>
      </c>
      <c r="L271" s="48"/>
    </row>
    <row r="272" spans="1:13" ht="84.75" customHeight="1">
      <c r="A272" s="87"/>
      <c r="B272" s="159" t="s">
        <v>193</v>
      </c>
      <c r="C272" s="83">
        <v>992</v>
      </c>
      <c r="D272" s="84" t="s">
        <v>123</v>
      </c>
      <c r="E272" s="84" t="s">
        <v>108</v>
      </c>
      <c r="F272" s="156" t="s">
        <v>116</v>
      </c>
      <c r="G272" s="157" t="s">
        <v>159</v>
      </c>
      <c r="H272" s="157" t="s">
        <v>108</v>
      </c>
      <c r="I272" s="158" t="s">
        <v>338</v>
      </c>
      <c r="J272" s="155" t="s">
        <v>194</v>
      </c>
      <c r="K272" s="102">
        <v>1202</v>
      </c>
      <c r="L272" s="41"/>
      <c r="M272" s="37"/>
    </row>
    <row r="273" spans="1:13" ht="31.5">
      <c r="A273" s="87"/>
      <c r="B273" s="159" t="s">
        <v>417</v>
      </c>
      <c r="C273" s="83">
        <v>992</v>
      </c>
      <c r="D273" s="84" t="s">
        <v>123</v>
      </c>
      <c r="E273" s="84" t="s">
        <v>108</v>
      </c>
      <c r="F273" s="156" t="s">
        <v>116</v>
      </c>
      <c r="G273" s="157" t="s">
        <v>159</v>
      </c>
      <c r="H273" s="157" t="s">
        <v>108</v>
      </c>
      <c r="I273" s="158" t="s">
        <v>338</v>
      </c>
      <c r="J273" s="155" t="s">
        <v>196</v>
      </c>
      <c r="K273" s="102">
        <v>274.8</v>
      </c>
      <c r="L273" s="41"/>
      <c r="M273" s="37"/>
    </row>
    <row r="274" spans="1:13" ht="15.75">
      <c r="A274" s="94"/>
      <c r="B274" s="90" t="s">
        <v>197</v>
      </c>
      <c r="C274" s="83">
        <v>992</v>
      </c>
      <c r="D274" s="84" t="s">
        <v>123</v>
      </c>
      <c r="E274" s="84" t="s">
        <v>108</v>
      </c>
      <c r="F274" s="156" t="s">
        <v>116</v>
      </c>
      <c r="G274" s="157" t="s">
        <v>159</v>
      </c>
      <c r="H274" s="157" t="s">
        <v>108</v>
      </c>
      <c r="I274" s="158" t="s">
        <v>338</v>
      </c>
      <c r="J274" s="155" t="s">
        <v>198</v>
      </c>
      <c r="K274" s="102">
        <v>5.6</v>
      </c>
      <c r="L274" s="41"/>
      <c r="M274" s="37"/>
    </row>
    <row r="275" spans="1:13" ht="31.5">
      <c r="A275" s="87"/>
      <c r="B275" s="90" t="s">
        <v>253</v>
      </c>
      <c r="C275" s="83">
        <v>992</v>
      </c>
      <c r="D275" s="84" t="s">
        <v>123</v>
      </c>
      <c r="E275" s="84" t="s">
        <v>108</v>
      </c>
      <c r="F275" s="156" t="s">
        <v>116</v>
      </c>
      <c r="G275" s="157" t="s">
        <v>250</v>
      </c>
      <c r="H275" s="157" t="s">
        <v>308</v>
      </c>
      <c r="I275" s="158" t="s">
        <v>309</v>
      </c>
      <c r="J275" s="155"/>
      <c r="K275" s="102">
        <f>K276</f>
        <v>725.67569000000015</v>
      </c>
      <c r="L275" s="41"/>
      <c r="M275" s="37"/>
    </row>
    <row r="276" spans="1:13" ht="31.5">
      <c r="A276" s="87"/>
      <c r="B276" s="90" t="s">
        <v>380</v>
      </c>
      <c r="C276" s="83">
        <v>992</v>
      </c>
      <c r="D276" s="84" t="s">
        <v>123</v>
      </c>
      <c r="E276" s="84" t="s">
        <v>108</v>
      </c>
      <c r="F276" s="156" t="s">
        <v>116</v>
      </c>
      <c r="G276" s="157" t="s">
        <v>250</v>
      </c>
      <c r="H276" s="157" t="s">
        <v>108</v>
      </c>
      <c r="I276" s="158" t="s">
        <v>309</v>
      </c>
      <c r="J276" s="155"/>
      <c r="K276" s="102">
        <f>K277</f>
        <v>725.67569000000015</v>
      </c>
      <c r="L276" s="41"/>
      <c r="M276" s="37"/>
    </row>
    <row r="277" spans="1:13" s="57" customFormat="1" ht="78.75">
      <c r="A277" s="87"/>
      <c r="B277" s="159" t="s">
        <v>259</v>
      </c>
      <c r="C277" s="83">
        <v>992</v>
      </c>
      <c r="D277" s="84" t="s">
        <v>123</v>
      </c>
      <c r="E277" s="84" t="s">
        <v>108</v>
      </c>
      <c r="F277" s="156" t="s">
        <v>116</v>
      </c>
      <c r="G277" s="157" t="s">
        <v>250</v>
      </c>
      <c r="H277" s="157" t="s">
        <v>108</v>
      </c>
      <c r="I277" s="158" t="s">
        <v>338</v>
      </c>
      <c r="J277" s="155"/>
      <c r="K277" s="102">
        <f>K278</f>
        <v>725.67569000000015</v>
      </c>
      <c r="L277" s="56"/>
    </row>
    <row r="278" spans="1:13" ht="47.25">
      <c r="A278" s="87"/>
      <c r="B278" s="159" t="s">
        <v>207</v>
      </c>
      <c r="C278" s="83">
        <v>992</v>
      </c>
      <c r="D278" s="84" t="s">
        <v>123</v>
      </c>
      <c r="E278" s="84" t="s">
        <v>108</v>
      </c>
      <c r="F278" s="156" t="s">
        <v>116</v>
      </c>
      <c r="G278" s="157" t="s">
        <v>250</v>
      </c>
      <c r="H278" s="157" t="s">
        <v>108</v>
      </c>
      <c r="I278" s="158" t="s">
        <v>338</v>
      </c>
      <c r="J278" s="155" t="s">
        <v>208</v>
      </c>
      <c r="K278" s="102">
        <f>3769.3-2172-871.62431</f>
        <v>725.67569000000015</v>
      </c>
      <c r="L278" s="41"/>
      <c r="M278" s="37"/>
    </row>
    <row r="279" spans="1:13" ht="31.5">
      <c r="A279" s="87"/>
      <c r="B279" s="90" t="s">
        <v>320</v>
      </c>
      <c r="C279" s="93">
        <v>992</v>
      </c>
      <c r="D279" s="84" t="s">
        <v>123</v>
      </c>
      <c r="E279" s="84" t="s">
        <v>108</v>
      </c>
      <c r="F279" s="156" t="s">
        <v>205</v>
      </c>
      <c r="G279" s="157" t="s">
        <v>189</v>
      </c>
      <c r="H279" s="157" t="s">
        <v>308</v>
      </c>
      <c r="I279" s="158" t="s">
        <v>309</v>
      </c>
      <c r="J279" s="161"/>
      <c r="K279" s="102">
        <f>K280</f>
        <v>2427.11778</v>
      </c>
      <c r="L279" s="41"/>
      <c r="M279" s="37"/>
    </row>
    <row r="280" spans="1:13" ht="15.75">
      <c r="A280" s="87"/>
      <c r="B280" s="90" t="s">
        <v>422</v>
      </c>
      <c r="C280" s="93">
        <v>992</v>
      </c>
      <c r="D280" s="84" t="s">
        <v>123</v>
      </c>
      <c r="E280" s="84" t="s">
        <v>108</v>
      </c>
      <c r="F280" s="156" t="s">
        <v>205</v>
      </c>
      <c r="G280" s="157" t="s">
        <v>155</v>
      </c>
      <c r="H280" s="157" t="s">
        <v>308</v>
      </c>
      <c r="I280" s="158" t="s">
        <v>309</v>
      </c>
      <c r="J280" s="161"/>
      <c r="K280" s="102">
        <f>K281</f>
        <v>2427.11778</v>
      </c>
      <c r="L280" s="41"/>
      <c r="M280" s="37"/>
    </row>
    <row r="281" spans="1:13" ht="47.25">
      <c r="A281" s="87"/>
      <c r="B281" s="90" t="s">
        <v>421</v>
      </c>
      <c r="C281" s="93">
        <v>992</v>
      </c>
      <c r="D281" s="84" t="s">
        <v>123</v>
      </c>
      <c r="E281" s="84" t="s">
        <v>108</v>
      </c>
      <c r="F281" s="156" t="s">
        <v>205</v>
      </c>
      <c r="G281" s="157" t="s">
        <v>155</v>
      </c>
      <c r="H281" s="157" t="s">
        <v>108</v>
      </c>
      <c r="I281" s="158" t="s">
        <v>309</v>
      </c>
      <c r="J281" s="161"/>
      <c r="K281" s="102">
        <f>K284+K286+K282</f>
        <v>2427.11778</v>
      </c>
      <c r="L281" s="41"/>
      <c r="M281" s="37"/>
    </row>
    <row r="282" spans="1:13" ht="62.25" customHeight="1">
      <c r="A282" s="87"/>
      <c r="B282" s="162" t="s">
        <v>259</v>
      </c>
      <c r="C282" s="83">
        <v>992</v>
      </c>
      <c r="D282" s="84" t="s">
        <v>123</v>
      </c>
      <c r="E282" s="84" t="s">
        <v>108</v>
      </c>
      <c r="F282" s="156" t="s">
        <v>205</v>
      </c>
      <c r="G282" s="157" t="s">
        <v>155</v>
      </c>
      <c r="H282" s="157" t="s">
        <v>108</v>
      </c>
      <c r="I282" s="158" t="s">
        <v>338</v>
      </c>
      <c r="J282" s="155"/>
      <c r="K282" s="102">
        <f>K283</f>
        <v>267.11777999999998</v>
      </c>
      <c r="L282" s="41"/>
      <c r="M282" s="37"/>
    </row>
    <row r="283" spans="1:13" ht="31.5">
      <c r="A283" s="87"/>
      <c r="B283" s="159" t="s">
        <v>417</v>
      </c>
      <c r="C283" s="83">
        <v>992</v>
      </c>
      <c r="D283" s="84" t="s">
        <v>123</v>
      </c>
      <c r="E283" s="84" t="s">
        <v>108</v>
      </c>
      <c r="F283" s="156" t="s">
        <v>205</v>
      </c>
      <c r="G283" s="157" t="s">
        <v>155</v>
      </c>
      <c r="H283" s="157" t="s">
        <v>108</v>
      </c>
      <c r="I283" s="158" t="s">
        <v>338</v>
      </c>
      <c r="J283" s="155" t="s">
        <v>196</v>
      </c>
      <c r="K283" s="102">
        <v>267.11777999999998</v>
      </c>
      <c r="L283" s="41"/>
      <c r="M283" s="37"/>
    </row>
    <row r="284" spans="1:13" ht="31.5">
      <c r="A284" s="87"/>
      <c r="B284" s="162" t="s">
        <v>424</v>
      </c>
      <c r="C284" s="83">
        <v>992</v>
      </c>
      <c r="D284" s="84" t="s">
        <v>123</v>
      </c>
      <c r="E284" s="84" t="s">
        <v>108</v>
      </c>
      <c r="F284" s="156" t="s">
        <v>205</v>
      </c>
      <c r="G284" s="157" t="s">
        <v>155</v>
      </c>
      <c r="H284" s="157" t="s">
        <v>108</v>
      </c>
      <c r="I284" s="158" t="s">
        <v>423</v>
      </c>
      <c r="J284" s="155"/>
      <c r="K284" s="102">
        <f>K285</f>
        <v>1800</v>
      </c>
      <c r="L284" s="41"/>
      <c r="M284" s="37"/>
    </row>
    <row r="285" spans="1:13" ht="47.25">
      <c r="A285" s="87"/>
      <c r="B285" s="159" t="s">
        <v>207</v>
      </c>
      <c r="C285" s="83">
        <v>992</v>
      </c>
      <c r="D285" s="84" t="s">
        <v>123</v>
      </c>
      <c r="E285" s="84" t="s">
        <v>108</v>
      </c>
      <c r="F285" s="156" t="s">
        <v>205</v>
      </c>
      <c r="G285" s="157" t="s">
        <v>155</v>
      </c>
      <c r="H285" s="157" t="s">
        <v>108</v>
      </c>
      <c r="I285" s="158" t="s">
        <v>423</v>
      </c>
      <c r="J285" s="155" t="s">
        <v>208</v>
      </c>
      <c r="K285" s="102">
        <v>1800</v>
      </c>
      <c r="L285" s="41"/>
      <c r="M285" s="37"/>
    </row>
    <row r="286" spans="1:13" ht="31.5">
      <c r="A286" s="87"/>
      <c r="B286" s="162" t="s">
        <v>281</v>
      </c>
      <c r="C286" s="83">
        <v>992</v>
      </c>
      <c r="D286" s="84" t="s">
        <v>123</v>
      </c>
      <c r="E286" s="84" t="s">
        <v>108</v>
      </c>
      <c r="F286" s="156" t="s">
        <v>205</v>
      </c>
      <c r="G286" s="157" t="s">
        <v>155</v>
      </c>
      <c r="H286" s="157" t="s">
        <v>108</v>
      </c>
      <c r="I286" s="158" t="s">
        <v>384</v>
      </c>
      <c r="J286" s="155"/>
      <c r="K286" s="102">
        <f>K287</f>
        <v>360</v>
      </c>
      <c r="L286" s="41"/>
      <c r="M286" s="37"/>
    </row>
    <row r="287" spans="1:13" ht="31.5">
      <c r="A287" s="87"/>
      <c r="B287" s="159" t="s">
        <v>417</v>
      </c>
      <c r="C287" s="83">
        <v>992</v>
      </c>
      <c r="D287" s="84" t="s">
        <v>123</v>
      </c>
      <c r="E287" s="84" t="s">
        <v>108</v>
      </c>
      <c r="F287" s="156" t="s">
        <v>205</v>
      </c>
      <c r="G287" s="157" t="s">
        <v>155</v>
      </c>
      <c r="H287" s="157" t="s">
        <v>108</v>
      </c>
      <c r="I287" s="158" t="s">
        <v>384</v>
      </c>
      <c r="J287" s="155" t="s">
        <v>196</v>
      </c>
      <c r="K287" s="102">
        <v>360</v>
      </c>
      <c r="L287" s="41"/>
      <c r="M287" s="37"/>
    </row>
    <row r="288" spans="1:13" ht="31.5">
      <c r="A288" s="87"/>
      <c r="B288" s="90" t="s">
        <v>222</v>
      </c>
      <c r="C288" s="83">
        <v>992</v>
      </c>
      <c r="D288" s="84" t="s">
        <v>123</v>
      </c>
      <c r="E288" s="84" t="s">
        <v>110</v>
      </c>
      <c r="F288" s="156"/>
      <c r="G288" s="157"/>
      <c r="H288" s="157"/>
      <c r="I288" s="158"/>
      <c r="J288" s="155"/>
      <c r="K288" s="102">
        <f>K289+K294</f>
        <v>161.536</v>
      </c>
      <c r="L288" s="41"/>
      <c r="M288" s="37"/>
    </row>
    <row r="289" spans="1:13" s="57" customFormat="1" ht="23.25" customHeight="1">
      <c r="A289" s="87"/>
      <c r="B289" s="90" t="s">
        <v>379</v>
      </c>
      <c r="C289" s="83">
        <v>992</v>
      </c>
      <c r="D289" s="84" t="s">
        <v>123</v>
      </c>
      <c r="E289" s="84" t="s">
        <v>110</v>
      </c>
      <c r="F289" s="156" t="s">
        <v>116</v>
      </c>
      <c r="G289" s="157" t="s">
        <v>189</v>
      </c>
      <c r="H289" s="157" t="s">
        <v>308</v>
      </c>
      <c r="I289" s="158" t="s">
        <v>309</v>
      </c>
      <c r="J289" s="155"/>
      <c r="K289" s="102">
        <f>K290</f>
        <v>100</v>
      </c>
      <c r="L289" s="56"/>
    </row>
    <row r="290" spans="1:13" ht="31.5">
      <c r="A290" s="87"/>
      <c r="B290" s="90" t="s">
        <v>280</v>
      </c>
      <c r="C290" s="83">
        <v>992</v>
      </c>
      <c r="D290" s="84" t="s">
        <v>123</v>
      </c>
      <c r="E290" s="84" t="s">
        <v>110</v>
      </c>
      <c r="F290" s="156" t="s">
        <v>116</v>
      </c>
      <c r="G290" s="157" t="s">
        <v>160</v>
      </c>
      <c r="H290" s="157" t="s">
        <v>308</v>
      </c>
      <c r="I290" s="158" t="s">
        <v>309</v>
      </c>
      <c r="J290" s="155"/>
      <c r="K290" s="102">
        <f>K291</f>
        <v>100</v>
      </c>
      <c r="L290" s="41"/>
      <c r="M290" s="37"/>
    </row>
    <row r="291" spans="1:13" s="57" customFormat="1" ht="47.25">
      <c r="A291" s="87"/>
      <c r="B291" s="90" t="s">
        <v>385</v>
      </c>
      <c r="C291" s="83">
        <v>992</v>
      </c>
      <c r="D291" s="84" t="s">
        <v>123</v>
      </c>
      <c r="E291" s="84" t="s">
        <v>110</v>
      </c>
      <c r="F291" s="156" t="s">
        <v>116</v>
      </c>
      <c r="G291" s="157" t="s">
        <v>160</v>
      </c>
      <c r="H291" s="157" t="s">
        <v>108</v>
      </c>
      <c r="I291" s="158" t="s">
        <v>309</v>
      </c>
      <c r="J291" s="155"/>
      <c r="K291" s="102">
        <f>K292</f>
        <v>100</v>
      </c>
      <c r="L291" s="56"/>
    </row>
    <row r="292" spans="1:13" ht="31.5">
      <c r="A292" s="87"/>
      <c r="B292" s="90" t="s">
        <v>281</v>
      </c>
      <c r="C292" s="83">
        <v>992</v>
      </c>
      <c r="D292" s="84" t="s">
        <v>123</v>
      </c>
      <c r="E292" s="84" t="s">
        <v>110</v>
      </c>
      <c r="F292" s="156" t="s">
        <v>116</v>
      </c>
      <c r="G292" s="157" t="s">
        <v>160</v>
      </c>
      <c r="H292" s="157" t="s">
        <v>108</v>
      </c>
      <c r="I292" s="158" t="s">
        <v>384</v>
      </c>
      <c r="J292" s="155"/>
      <c r="K292" s="102">
        <f>K293</f>
        <v>100</v>
      </c>
    </row>
    <row r="293" spans="1:13" ht="31.5">
      <c r="A293" s="87"/>
      <c r="B293" s="159" t="s">
        <v>417</v>
      </c>
      <c r="C293" s="83">
        <v>992</v>
      </c>
      <c r="D293" s="84" t="s">
        <v>123</v>
      </c>
      <c r="E293" s="84" t="s">
        <v>110</v>
      </c>
      <c r="F293" s="156" t="s">
        <v>116</v>
      </c>
      <c r="G293" s="157" t="s">
        <v>160</v>
      </c>
      <c r="H293" s="157" t="s">
        <v>108</v>
      </c>
      <c r="I293" s="158" t="s">
        <v>384</v>
      </c>
      <c r="J293" s="155" t="s">
        <v>196</v>
      </c>
      <c r="K293" s="102">
        <v>100</v>
      </c>
    </row>
    <row r="294" spans="1:13" ht="31.5">
      <c r="A294" s="87"/>
      <c r="B294" s="90" t="s">
        <v>320</v>
      </c>
      <c r="C294" s="93">
        <v>992</v>
      </c>
      <c r="D294" s="84" t="s">
        <v>123</v>
      </c>
      <c r="E294" s="84" t="s">
        <v>110</v>
      </c>
      <c r="F294" s="156" t="s">
        <v>205</v>
      </c>
      <c r="G294" s="157" t="s">
        <v>189</v>
      </c>
      <c r="H294" s="157" t="s">
        <v>308</v>
      </c>
      <c r="I294" s="158" t="s">
        <v>309</v>
      </c>
      <c r="J294" s="161"/>
      <c r="K294" s="102">
        <f>K295</f>
        <v>61.536000000000001</v>
      </c>
      <c r="L294" s="41"/>
      <c r="M294" s="37"/>
    </row>
    <row r="295" spans="1:13" ht="15.75">
      <c r="A295" s="87"/>
      <c r="B295" s="90" t="s">
        <v>422</v>
      </c>
      <c r="C295" s="93">
        <v>992</v>
      </c>
      <c r="D295" s="84" t="s">
        <v>123</v>
      </c>
      <c r="E295" s="84" t="s">
        <v>110</v>
      </c>
      <c r="F295" s="156" t="s">
        <v>205</v>
      </c>
      <c r="G295" s="157" t="s">
        <v>155</v>
      </c>
      <c r="H295" s="157" t="s">
        <v>308</v>
      </c>
      <c r="I295" s="158" t="s">
        <v>309</v>
      </c>
      <c r="J295" s="161"/>
      <c r="K295" s="102">
        <f>K296</f>
        <v>61.536000000000001</v>
      </c>
      <c r="L295" s="41"/>
      <c r="M295" s="37"/>
    </row>
    <row r="296" spans="1:13" ht="47.25">
      <c r="A296" s="87"/>
      <c r="B296" s="90" t="s">
        <v>421</v>
      </c>
      <c r="C296" s="93">
        <v>992</v>
      </c>
      <c r="D296" s="84" t="s">
        <v>123</v>
      </c>
      <c r="E296" s="84" t="s">
        <v>110</v>
      </c>
      <c r="F296" s="156" t="s">
        <v>205</v>
      </c>
      <c r="G296" s="157" t="s">
        <v>155</v>
      </c>
      <c r="H296" s="157" t="s">
        <v>108</v>
      </c>
      <c r="I296" s="158" t="s">
        <v>309</v>
      </c>
      <c r="J296" s="161"/>
      <c r="K296" s="102">
        <f>K297</f>
        <v>61.536000000000001</v>
      </c>
      <c r="L296" s="41"/>
      <c r="M296" s="37"/>
    </row>
    <row r="297" spans="1:13" ht="31.5">
      <c r="A297" s="87"/>
      <c r="B297" s="90" t="s">
        <v>281</v>
      </c>
      <c r="C297" s="83">
        <v>992</v>
      </c>
      <c r="D297" s="84" t="s">
        <v>123</v>
      </c>
      <c r="E297" s="84" t="s">
        <v>110</v>
      </c>
      <c r="F297" s="156" t="s">
        <v>205</v>
      </c>
      <c r="G297" s="157" t="s">
        <v>155</v>
      </c>
      <c r="H297" s="157" t="s">
        <v>108</v>
      </c>
      <c r="I297" s="158" t="s">
        <v>384</v>
      </c>
      <c r="J297" s="155"/>
      <c r="K297" s="102">
        <f>K298</f>
        <v>61.536000000000001</v>
      </c>
      <c r="L297" s="41"/>
      <c r="M297" s="37"/>
    </row>
    <row r="298" spans="1:13" ht="31.5">
      <c r="A298" s="87"/>
      <c r="B298" s="159" t="s">
        <v>417</v>
      </c>
      <c r="C298" s="83">
        <v>992</v>
      </c>
      <c r="D298" s="84" t="s">
        <v>123</v>
      </c>
      <c r="E298" s="84" t="s">
        <v>110</v>
      </c>
      <c r="F298" s="156" t="s">
        <v>205</v>
      </c>
      <c r="G298" s="157" t="s">
        <v>155</v>
      </c>
      <c r="H298" s="157" t="s">
        <v>108</v>
      </c>
      <c r="I298" s="158" t="s">
        <v>384</v>
      </c>
      <c r="J298" s="155" t="s">
        <v>196</v>
      </c>
      <c r="K298" s="102">
        <v>61.536000000000001</v>
      </c>
      <c r="L298" s="41"/>
      <c r="M298" s="37"/>
    </row>
    <row r="299" spans="1:13">
      <c r="A299" s="87" t="s">
        <v>83</v>
      </c>
      <c r="B299" s="98" t="s">
        <v>90</v>
      </c>
      <c r="C299" s="83">
        <v>992</v>
      </c>
      <c r="D299" s="84" t="s">
        <v>125</v>
      </c>
      <c r="E299" s="84"/>
      <c r="F299" s="156"/>
      <c r="G299" s="157"/>
      <c r="H299" s="157"/>
      <c r="I299" s="158"/>
      <c r="J299" s="155"/>
      <c r="K299" s="102">
        <f>K300+K306</f>
        <v>1808.8719999999998</v>
      </c>
    </row>
    <row r="300" spans="1:13">
      <c r="A300" s="87"/>
      <c r="B300" s="98" t="s">
        <v>92</v>
      </c>
      <c r="C300" s="83">
        <v>992</v>
      </c>
      <c r="D300" s="84" t="s">
        <v>125</v>
      </c>
      <c r="E300" s="84" t="s">
        <v>116</v>
      </c>
      <c r="F300" s="156"/>
      <c r="G300" s="157"/>
      <c r="H300" s="157"/>
      <c r="I300" s="158"/>
      <c r="J300" s="155"/>
      <c r="K300" s="102">
        <f>K301</f>
        <v>1086.8719999999998</v>
      </c>
    </row>
    <row r="301" spans="1:13" s="88" customFormat="1" ht="31.5">
      <c r="A301" s="87"/>
      <c r="B301" s="86" t="s">
        <v>386</v>
      </c>
      <c r="C301" s="83">
        <v>992</v>
      </c>
      <c r="D301" s="84" t="s">
        <v>125</v>
      </c>
      <c r="E301" s="84" t="s">
        <v>116</v>
      </c>
      <c r="F301" s="156" t="s">
        <v>117</v>
      </c>
      <c r="G301" s="157" t="s">
        <v>189</v>
      </c>
      <c r="H301" s="157" t="s">
        <v>308</v>
      </c>
      <c r="I301" s="158" t="s">
        <v>309</v>
      </c>
      <c r="J301" s="155"/>
      <c r="K301" s="102">
        <f>K302</f>
        <v>1086.8719999999998</v>
      </c>
      <c r="L301" s="89"/>
    </row>
    <row r="302" spans="1:13" s="88" customFormat="1">
      <c r="A302" s="87"/>
      <c r="B302" s="86" t="s">
        <v>244</v>
      </c>
      <c r="C302" s="83">
        <v>992</v>
      </c>
      <c r="D302" s="84" t="s">
        <v>125</v>
      </c>
      <c r="E302" s="84" t="s">
        <v>116</v>
      </c>
      <c r="F302" s="156" t="s">
        <v>117</v>
      </c>
      <c r="G302" s="157" t="s">
        <v>155</v>
      </c>
      <c r="H302" s="157" t="s">
        <v>308</v>
      </c>
      <c r="I302" s="158" t="s">
        <v>309</v>
      </c>
      <c r="J302" s="155"/>
      <c r="K302" s="102">
        <f>K303</f>
        <v>1086.8719999999998</v>
      </c>
      <c r="L302" s="89"/>
    </row>
    <row r="303" spans="1:13" s="88" customFormat="1" ht="31.5">
      <c r="A303" s="87"/>
      <c r="B303" s="86" t="s">
        <v>387</v>
      </c>
      <c r="C303" s="83">
        <v>992</v>
      </c>
      <c r="D303" s="84" t="s">
        <v>125</v>
      </c>
      <c r="E303" s="84" t="s">
        <v>116</v>
      </c>
      <c r="F303" s="156" t="s">
        <v>117</v>
      </c>
      <c r="G303" s="157" t="s">
        <v>155</v>
      </c>
      <c r="H303" s="157" t="s">
        <v>108</v>
      </c>
      <c r="I303" s="158" t="s">
        <v>309</v>
      </c>
      <c r="J303" s="155"/>
      <c r="K303" s="102">
        <f>K304</f>
        <v>1086.8719999999998</v>
      </c>
      <c r="L303" s="89"/>
    </row>
    <row r="304" spans="1:13" s="88" customFormat="1" ht="31.5">
      <c r="A304" s="87"/>
      <c r="B304" s="86" t="s">
        <v>282</v>
      </c>
      <c r="C304" s="83">
        <v>992</v>
      </c>
      <c r="D304" s="84" t="s">
        <v>125</v>
      </c>
      <c r="E304" s="84" t="s">
        <v>116</v>
      </c>
      <c r="F304" s="156" t="s">
        <v>117</v>
      </c>
      <c r="G304" s="157" t="s">
        <v>155</v>
      </c>
      <c r="H304" s="157" t="s">
        <v>108</v>
      </c>
      <c r="I304" s="158" t="s">
        <v>388</v>
      </c>
      <c r="J304" s="155"/>
      <c r="K304" s="102">
        <f>K305</f>
        <v>1086.8719999999998</v>
      </c>
      <c r="L304" s="89"/>
    </row>
    <row r="305" spans="1:11" ht="31.5">
      <c r="A305" s="87"/>
      <c r="B305" s="86" t="s">
        <v>203</v>
      </c>
      <c r="C305" s="83">
        <v>992</v>
      </c>
      <c r="D305" s="84" t="s">
        <v>125</v>
      </c>
      <c r="E305" s="84" t="s">
        <v>116</v>
      </c>
      <c r="F305" s="156" t="s">
        <v>117</v>
      </c>
      <c r="G305" s="157" t="s">
        <v>155</v>
      </c>
      <c r="H305" s="157" t="s">
        <v>108</v>
      </c>
      <c r="I305" s="158" t="s">
        <v>388</v>
      </c>
      <c r="J305" s="155" t="s">
        <v>204</v>
      </c>
      <c r="K305" s="102">
        <f>245+841.872</f>
        <v>1086.8719999999998</v>
      </c>
    </row>
    <row r="306" spans="1:11" ht="21.75" customHeight="1">
      <c r="A306" s="87"/>
      <c r="B306" s="85" t="s">
        <v>94</v>
      </c>
      <c r="C306" s="83">
        <v>992</v>
      </c>
      <c r="D306" s="84" t="s">
        <v>125</v>
      </c>
      <c r="E306" s="84" t="s">
        <v>126</v>
      </c>
      <c r="F306" s="156"/>
      <c r="G306" s="157"/>
      <c r="H306" s="157"/>
      <c r="I306" s="158"/>
      <c r="J306" s="155"/>
      <c r="K306" s="102">
        <f>K307</f>
        <v>722</v>
      </c>
    </row>
    <row r="307" spans="1:11" ht="31.5">
      <c r="A307" s="87"/>
      <c r="B307" s="86" t="s">
        <v>386</v>
      </c>
      <c r="C307" s="83">
        <v>992</v>
      </c>
      <c r="D307" s="84" t="s">
        <v>125</v>
      </c>
      <c r="E307" s="84" t="s">
        <v>126</v>
      </c>
      <c r="F307" s="156" t="s">
        <v>117</v>
      </c>
      <c r="G307" s="157" t="s">
        <v>189</v>
      </c>
      <c r="H307" s="157" t="s">
        <v>308</v>
      </c>
      <c r="I307" s="158" t="s">
        <v>309</v>
      </c>
      <c r="J307" s="155"/>
      <c r="K307" s="102">
        <f>K308+K312</f>
        <v>722</v>
      </c>
    </row>
    <row r="308" spans="1:11" ht="31.5">
      <c r="A308" s="87"/>
      <c r="B308" s="86" t="s">
        <v>245</v>
      </c>
      <c r="C308" s="83">
        <v>992</v>
      </c>
      <c r="D308" s="84" t="s">
        <v>125</v>
      </c>
      <c r="E308" s="84" t="s">
        <v>126</v>
      </c>
      <c r="F308" s="156" t="s">
        <v>117</v>
      </c>
      <c r="G308" s="157" t="s">
        <v>156</v>
      </c>
      <c r="H308" s="157" t="s">
        <v>308</v>
      </c>
      <c r="I308" s="158" t="s">
        <v>309</v>
      </c>
      <c r="J308" s="155"/>
      <c r="K308" s="102">
        <f>K309</f>
        <v>700</v>
      </c>
    </row>
    <row r="309" spans="1:11" ht="38.25" customHeight="1">
      <c r="A309" s="87"/>
      <c r="B309" s="86" t="s">
        <v>389</v>
      </c>
      <c r="C309" s="83">
        <v>992</v>
      </c>
      <c r="D309" s="84" t="s">
        <v>125</v>
      </c>
      <c r="E309" s="84" t="s">
        <v>126</v>
      </c>
      <c r="F309" s="156" t="s">
        <v>117</v>
      </c>
      <c r="G309" s="157" t="s">
        <v>156</v>
      </c>
      <c r="H309" s="157" t="s">
        <v>108</v>
      </c>
      <c r="I309" s="158" t="s">
        <v>309</v>
      </c>
      <c r="J309" s="155"/>
      <c r="K309" s="102">
        <f>K310</f>
        <v>700</v>
      </c>
    </row>
    <row r="310" spans="1:11" ht="37.5" customHeight="1">
      <c r="A310" s="87"/>
      <c r="B310" s="86" t="s">
        <v>283</v>
      </c>
      <c r="C310" s="83">
        <v>992</v>
      </c>
      <c r="D310" s="84" t="s">
        <v>125</v>
      </c>
      <c r="E310" s="84" t="s">
        <v>126</v>
      </c>
      <c r="F310" s="156" t="s">
        <v>117</v>
      </c>
      <c r="G310" s="157" t="s">
        <v>156</v>
      </c>
      <c r="H310" s="157" t="s">
        <v>108</v>
      </c>
      <c r="I310" s="158" t="s">
        <v>390</v>
      </c>
      <c r="J310" s="155"/>
      <c r="K310" s="102">
        <f>K311</f>
        <v>700</v>
      </c>
    </row>
    <row r="311" spans="1:11" ht="47.25">
      <c r="A311" s="87"/>
      <c r="B311" s="90" t="s">
        <v>207</v>
      </c>
      <c r="C311" s="83">
        <v>992</v>
      </c>
      <c r="D311" s="84" t="s">
        <v>125</v>
      </c>
      <c r="E311" s="84" t="s">
        <v>126</v>
      </c>
      <c r="F311" s="156" t="s">
        <v>117</v>
      </c>
      <c r="G311" s="157" t="s">
        <v>156</v>
      </c>
      <c r="H311" s="157" t="s">
        <v>108</v>
      </c>
      <c r="I311" s="158" t="s">
        <v>390</v>
      </c>
      <c r="J311" s="155" t="s">
        <v>208</v>
      </c>
      <c r="K311" s="102">
        <v>700</v>
      </c>
    </row>
    <row r="312" spans="1:11">
      <c r="A312" s="87"/>
      <c r="B312" s="86" t="s">
        <v>246</v>
      </c>
      <c r="C312" s="83">
        <v>992</v>
      </c>
      <c r="D312" s="84" t="s">
        <v>125</v>
      </c>
      <c r="E312" s="84" t="s">
        <v>126</v>
      </c>
      <c r="F312" s="156" t="s">
        <v>117</v>
      </c>
      <c r="G312" s="157" t="s">
        <v>157</v>
      </c>
      <c r="H312" s="157" t="s">
        <v>308</v>
      </c>
      <c r="I312" s="158" t="s">
        <v>309</v>
      </c>
      <c r="J312" s="155"/>
      <c r="K312" s="102">
        <f>K313</f>
        <v>22</v>
      </c>
    </row>
    <row r="313" spans="1:11" ht="31.5">
      <c r="A313" s="87"/>
      <c r="B313" s="86" t="s">
        <v>391</v>
      </c>
      <c r="C313" s="83">
        <v>992</v>
      </c>
      <c r="D313" s="84" t="s">
        <v>125</v>
      </c>
      <c r="E313" s="84" t="s">
        <v>126</v>
      </c>
      <c r="F313" s="156" t="s">
        <v>117</v>
      </c>
      <c r="G313" s="157" t="s">
        <v>157</v>
      </c>
      <c r="H313" s="157" t="s">
        <v>108</v>
      </c>
      <c r="I313" s="158" t="s">
        <v>309</v>
      </c>
      <c r="J313" s="155"/>
      <c r="K313" s="102">
        <f>K314</f>
        <v>22</v>
      </c>
    </row>
    <row r="314" spans="1:11" ht="31.5">
      <c r="A314" s="87"/>
      <c r="B314" s="86" t="s">
        <v>282</v>
      </c>
      <c r="C314" s="83">
        <v>992</v>
      </c>
      <c r="D314" s="84" t="s">
        <v>125</v>
      </c>
      <c r="E314" s="84" t="s">
        <v>126</v>
      </c>
      <c r="F314" s="156" t="s">
        <v>117</v>
      </c>
      <c r="G314" s="157" t="s">
        <v>157</v>
      </c>
      <c r="H314" s="157" t="s">
        <v>108</v>
      </c>
      <c r="I314" s="158" t="s">
        <v>388</v>
      </c>
      <c r="J314" s="155"/>
      <c r="K314" s="102">
        <f>K315</f>
        <v>22</v>
      </c>
    </row>
    <row r="315" spans="1:11" ht="31.5">
      <c r="A315" s="87"/>
      <c r="B315" s="90" t="s">
        <v>203</v>
      </c>
      <c r="C315" s="83">
        <v>992</v>
      </c>
      <c r="D315" s="84" t="s">
        <v>125</v>
      </c>
      <c r="E315" s="84" t="s">
        <v>126</v>
      </c>
      <c r="F315" s="156" t="s">
        <v>117</v>
      </c>
      <c r="G315" s="157" t="s">
        <v>157</v>
      </c>
      <c r="H315" s="157" t="s">
        <v>108</v>
      </c>
      <c r="I315" s="158" t="s">
        <v>388</v>
      </c>
      <c r="J315" s="155" t="s">
        <v>204</v>
      </c>
      <c r="K315" s="102">
        <v>22</v>
      </c>
    </row>
    <row r="316" spans="1:11">
      <c r="A316" s="87" t="s">
        <v>88</v>
      </c>
      <c r="B316" s="85" t="s">
        <v>97</v>
      </c>
      <c r="C316" s="83">
        <v>992</v>
      </c>
      <c r="D316" s="84" t="s">
        <v>112</v>
      </c>
      <c r="E316" s="84"/>
      <c r="F316" s="156"/>
      <c r="G316" s="157"/>
      <c r="H316" s="157"/>
      <c r="I316" s="158"/>
      <c r="J316" s="155"/>
      <c r="K316" s="102">
        <f>K317+K327</f>
        <v>950</v>
      </c>
    </row>
    <row r="317" spans="1:11">
      <c r="A317" s="87"/>
      <c r="B317" s="90" t="s">
        <v>99</v>
      </c>
      <c r="C317" s="83">
        <v>992</v>
      </c>
      <c r="D317" s="84" t="s">
        <v>112</v>
      </c>
      <c r="E317" s="84" t="s">
        <v>108</v>
      </c>
      <c r="F317" s="156"/>
      <c r="G317" s="157"/>
      <c r="H317" s="157"/>
      <c r="I317" s="158"/>
      <c r="J317" s="155"/>
      <c r="K317" s="102">
        <f>K318</f>
        <v>750</v>
      </c>
    </row>
    <row r="318" spans="1:11" ht="31.5">
      <c r="A318" s="87"/>
      <c r="B318" s="164" t="s">
        <v>392</v>
      </c>
      <c r="C318" s="83">
        <v>992</v>
      </c>
      <c r="D318" s="84" t="s">
        <v>112</v>
      </c>
      <c r="E318" s="84" t="s">
        <v>108</v>
      </c>
      <c r="F318" s="156" t="s">
        <v>110</v>
      </c>
      <c r="G318" s="157" t="s">
        <v>189</v>
      </c>
      <c r="H318" s="157" t="s">
        <v>308</v>
      </c>
      <c r="I318" s="158" t="s">
        <v>309</v>
      </c>
      <c r="J318" s="155"/>
      <c r="K318" s="102">
        <f>K319+K323</f>
        <v>750</v>
      </c>
    </row>
    <row r="319" spans="1:11" ht="63">
      <c r="A319" s="87"/>
      <c r="B319" s="164" t="s">
        <v>284</v>
      </c>
      <c r="C319" s="83">
        <v>992</v>
      </c>
      <c r="D319" s="84" t="s">
        <v>112</v>
      </c>
      <c r="E319" s="84" t="s">
        <v>108</v>
      </c>
      <c r="F319" s="156" t="s">
        <v>110</v>
      </c>
      <c r="G319" s="157" t="s">
        <v>191</v>
      </c>
      <c r="H319" s="157" t="s">
        <v>308</v>
      </c>
      <c r="I319" s="158" t="s">
        <v>309</v>
      </c>
      <c r="J319" s="161"/>
      <c r="K319" s="102">
        <f>K320</f>
        <v>250</v>
      </c>
    </row>
    <row r="320" spans="1:11" ht="24.75" customHeight="1">
      <c r="A320" s="87"/>
      <c r="B320" s="164" t="s">
        <v>394</v>
      </c>
      <c r="C320" s="83">
        <v>992</v>
      </c>
      <c r="D320" s="84" t="s">
        <v>112</v>
      </c>
      <c r="E320" s="84" t="s">
        <v>108</v>
      </c>
      <c r="F320" s="156" t="s">
        <v>110</v>
      </c>
      <c r="G320" s="157" t="s">
        <v>191</v>
      </c>
      <c r="H320" s="157" t="s">
        <v>116</v>
      </c>
      <c r="I320" s="158" t="s">
        <v>309</v>
      </c>
      <c r="J320" s="161"/>
      <c r="K320" s="102">
        <f>K321</f>
        <v>250</v>
      </c>
    </row>
    <row r="321" spans="1:11" ht="69" customHeight="1">
      <c r="A321" s="87"/>
      <c r="B321" s="90" t="s">
        <v>340</v>
      </c>
      <c r="C321" s="83">
        <v>992</v>
      </c>
      <c r="D321" s="84" t="s">
        <v>112</v>
      </c>
      <c r="E321" s="84" t="s">
        <v>108</v>
      </c>
      <c r="F321" s="156" t="s">
        <v>110</v>
      </c>
      <c r="G321" s="157" t="s">
        <v>191</v>
      </c>
      <c r="H321" s="157" t="s">
        <v>116</v>
      </c>
      <c r="I321" s="158" t="s">
        <v>338</v>
      </c>
      <c r="J321" s="161"/>
      <c r="K321" s="102">
        <f>K322</f>
        <v>250</v>
      </c>
    </row>
    <row r="322" spans="1:11" ht="47.25">
      <c r="A322" s="87"/>
      <c r="B322" s="90" t="s">
        <v>207</v>
      </c>
      <c r="C322" s="83">
        <v>992</v>
      </c>
      <c r="D322" s="84" t="s">
        <v>112</v>
      </c>
      <c r="E322" s="84" t="s">
        <v>108</v>
      </c>
      <c r="F322" s="156" t="s">
        <v>110</v>
      </c>
      <c r="G322" s="157" t="s">
        <v>191</v>
      </c>
      <c r="H322" s="157" t="s">
        <v>116</v>
      </c>
      <c r="I322" s="158" t="s">
        <v>338</v>
      </c>
      <c r="J322" s="163" t="s">
        <v>208</v>
      </c>
      <c r="K322" s="102">
        <v>250</v>
      </c>
    </row>
    <row r="323" spans="1:11" ht="63">
      <c r="A323" s="87"/>
      <c r="B323" s="164" t="s">
        <v>284</v>
      </c>
      <c r="C323" s="83">
        <v>992</v>
      </c>
      <c r="D323" s="84" t="s">
        <v>112</v>
      </c>
      <c r="E323" s="84" t="s">
        <v>108</v>
      </c>
      <c r="F323" s="156" t="s">
        <v>110</v>
      </c>
      <c r="G323" s="157" t="s">
        <v>156</v>
      </c>
      <c r="H323" s="157" t="s">
        <v>308</v>
      </c>
      <c r="I323" s="158" t="s">
        <v>309</v>
      </c>
      <c r="J323" s="161"/>
      <c r="K323" s="102">
        <f>K324</f>
        <v>500</v>
      </c>
    </row>
    <row r="324" spans="1:11" ht="47.25">
      <c r="A324" s="87"/>
      <c r="B324" s="164" t="s">
        <v>393</v>
      </c>
      <c r="C324" s="83">
        <v>992</v>
      </c>
      <c r="D324" s="84" t="s">
        <v>112</v>
      </c>
      <c r="E324" s="84" t="s">
        <v>108</v>
      </c>
      <c r="F324" s="156" t="s">
        <v>110</v>
      </c>
      <c r="G324" s="157" t="s">
        <v>156</v>
      </c>
      <c r="H324" s="157" t="s">
        <v>108</v>
      </c>
      <c r="I324" s="158" t="s">
        <v>309</v>
      </c>
      <c r="J324" s="161"/>
      <c r="K324" s="102">
        <f>K325</f>
        <v>500</v>
      </c>
    </row>
    <row r="325" spans="1:11" ht="39.75" customHeight="1">
      <c r="A325" s="87"/>
      <c r="B325" s="90" t="s">
        <v>283</v>
      </c>
      <c r="C325" s="83">
        <v>992</v>
      </c>
      <c r="D325" s="84" t="s">
        <v>112</v>
      </c>
      <c r="E325" s="84" t="s">
        <v>108</v>
      </c>
      <c r="F325" s="156" t="s">
        <v>110</v>
      </c>
      <c r="G325" s="157" t="s">
        <v>156</v>
      </c>
      <c r="H325" s="157" t="s">
        <v>108</v>
      </c>
      <c r="I325" s="158" t="s">
        <v>390</v>
      </c>
      <c r="J325" s="161"/>
      <c r="K325" s="102">
        <f>K326</f>
        <v>500</v>
      </c>
    </row>
    <row r="326" spans="1:11" ht="47.25">
      <c r="A326" s="87"/>
      <c r="B326" s="90" t="s">
        <v>207</v>
      </c>
      <c r="C326" s="83">
        <v>992</v>
      </c>
      <c r="D326" s="84" t="s">
        <v>112</v>
      </c>
      <c r="E326" s="84" t="s">
        <v>108</v>
      </c>
      <c r="F326" s="156" t="s">
        <v>110</v>
      </c>
      <c r="G326" s="157" t="s">
        <v>156</v>
      </c>
      <c r="H326" s="157" t="s">
        <v>108</v>
      </c>
      <c r="I326" s="158" t="s">
        <v>390</v>
      </c>
      <c r="J326" s="163" t="s">
        <v>208</v>
      </c>
      <c r="K326" s="102">
        <v>500</v>
      </c>
    </row>
    <row r="327" spans="1:11">
      <c r="A327" s="87"/>
      <c r="B327" s="98" t="s">
        <v>162</v>
      </c>
      <c r="C327" s="83">
        <v>992</v>
      </c>
      <c r="D327" s="84" t="s">
        <v>112</v>
      </c>
      <c r="E327" s="84" t="s">
        <v>109</v>
      </c>
      <c r="F327" s="156"/>
      <c r="G327" s="157"/>
      <c r="H327" s="157"/>
      <c r="I327" s="158"/>
      <c r="J327" s="155"/>
      <c r="K327" s="102">
        <f>K328</f>
        <v>200</v>
      </c>
    </row>
    <row r="328" spans="1:11" ht="31.5">
      <c r="A328" s="212"/>
      <c r="B328" s="164" t="s">
        <v>392</v>
      </c>
      <c r="C328" s="165">
        <v>992</v>
      </c>
      <c r="D328" s="166" t="s">
        <v>112</v>
      </c>
      <c r="E328" s="166" t="s">
        <v>109</v>
      </c>
      <c r="F328" s="156" t="s">
        <v>110</v>
      </c>
      <c r="G328" s="157" t="s">
        <v>189</v>
      </c>
      <c r="H328" s="157" t="s">
        <v>308</v>
      </c>
      <c r="I328" s="158" t="s">
        <v>309</v>
      </c>
      <c r="J328" s="167"/>
      <c r="K328" s="102">
        <f>K329</f>
        <v>200</v>
      </c>
    </row>
    <row r="329" spans="1:11" ht="31.5">
      <c r="A329" s="212"/>
      <c r="B329" s="164" t="s">
        <v>253</v>
      </c>
      <c r="C329" s="165">
        <v>992</v>
      </c>
      <c r="D329" s="166" t="s">
        <v>112</v>
      </c>
      <c r="E329" s="166" t="s">
        <v>109</v>
      </c>
      <c r="F329" s="156" t="s">
        <v>110</v>
      </c>
      <c r="G329" s="157" t="s">
        <v>157</v>
      </c>
      <c r="H329" s="157" t="s">
        <v>308</v>
      </c>
      <c r="I329" s="158" t="s">
        <v>309</v>
      </c>
      <c r="J329" s="167"/>
      <c r="K329" s="102">
        <f>K330</f>
        <v>200</v>
      </c>
    </row>
    <row r="330" spans="1:11" ht="47.25">
      <c r="A330" s="212"/>
      <c r="B330" s="164" t="s">
        <v>396</v>
      </c>
      <c r="C330" s="165">
        <v>992</v>
      </c>
      <c r="D330" s="166" t="s">
        <v>112</v>
      </c>
      <c r="E330" s="166" t="s">
        <v>109</v>
      </c>
      <c r="F330" s="156" t="s">
        <v>110</v>
      </c>
      <c r="G330" s="157" t="s">
        <v>157</v>
      </c>
      <c r="H330" s="157" t="s">
        <v>109</v>
      </c>
      <c r="I330" s="158" t="s">
        <v>309</v>
      </c>
      <c r="J330" s="167"/>
      <c r="K330" s="102">
        <f>K331</f>
        <v>200</v>
      </c>
    </row>
    <row r="331" spans="1:11" ht="47.25">
      <c r="A331" s="212"/>
      <c r="B331" s="159" t="s">
        <v>285</v>
      </c>
      <c r="C331" s="165">
        <v>992</v>
      </c>
      <c r="D331" s="166" t="s">
        <v>112</v>
      </c>
      <c r="E331" s="166" t="s">
        <v>109</v>
      </c>
      <c r="F331" s="156" t="s">
        <v>110</v>
      </c>
      <c r="G331" s="157" t="s">
        <v>157</v>
      </c>
      <c r="H331" s="157" t="s">
        <v>109</v>
      </c>
      <c r="I331" s="158" t="s">
        <v>395</v>
      </c>
      <c r="J331" s="167"/>
      <c r="K331" s="102">
        <f>K332+K333</f>
        <v>200</v>
      </c>
    </row>
    <row r="332" spans="1:11" ht="31.5">
      <c r="A332" s="212"/>
      <c r="B332" s="159" t="s">
        <v>417</v>
      </c>
      <c r="C332" s="165">
        <v>992</v>
      </c>
      <c r="D332" s="166" t="s">
        <v>112</v>
      </c>
      <c r="E332" s="166" t="s">
        <v>109</v>
      </c>
      <c r="F332" s="156" t="s">
        <v>110</v>
      </c>
      <c r="G332" s="157" t="s">
        <v>157</v>
      </c>
      <c r="H332" s="157" t="s">
        <v>109</v>
      </c>
      <c r="I332" s="158" t="s">
        <v>395</v>
      </c>
      <c r="J332" s="167" t="s">
        <v>196</v>
      </c>
      <c r="K332" s="102">
        <v>9.8000000000000007</v>
      </c>
    </row>
    <row r="333" spans="1:11" ht="47.25">
      <c r="A333" s="212"/>
      <c r="B333" s="159" t="s">
        <v>207</v>
      </c>
      <c r="C333" s="165">
        <v>992</v>
      </c>
      <c r="D333" s="166" t="s">
        <v>112</v>
      </c>
      <c r="E333" s="166" t="s">
        <v>109</v>
      </c>
      <c r="F333" s="156" t="s">
        <v>110</v>
      </c>
      <c r="G333" s="157" t="s">
        <v>157</v>
      </c>
      <c r="H333" s="157" t="s">
        <v>109</v>
      </c>
      <c r="I333" s="158" t="s">
        <v>395</v>
      </c>
      <c r="J333" s="167" t="s">
        <v>208</v>
      </c>
      <c r="K333" s="102">
        <f>200-9.8</f>
        <v>190.2</v>
      </c>
    </row>
    <row r="334" spans="1:11" ht="31.5">
      <c r="A334" s="87" t="s">
        <v>95</v>
      </c>
      <c r="B334" s="108" t="s">
        <v>167</v>
      </c>
      <c r="C334" s="101">
        <v>992</v>
      </c>
      <c r="D334" s="84" t="s">
        <v>114</v>
      </c>
      <c r="E334" s="84"/>
      <c r="F334" s="156"/>
      <c r="G334" s="157"/>
      <c r="H334" s="157"/>
      <c r="I334" s="158"/>
      <c r="J334" s="155"/>
      <c r="K334" s="102">
        <f t="shared" ref="K334:K339" si="1">K335</f>
        <v>2511.35239</v>
      </c>
    </row>
    <row r="335" spans="1:11" ht="31.5">
      <c r="A335" s="87"/>
      <c r="B335" s="108" t="s">
        <v>179</v>
      </c>
      <c r="C335" s="101">
        <v>992</v>
      </c>
      <c r="D335" s="84" t="s">
        <v>114</v>
      </c>
      <c r="E335" s="84" t="s">
        <v>108</v>
      </c>
      <c r="F335" s="156"/>
      <c r="G335" s="157"/>
      <c r="H335" s="157"/>
      <c r="I335" s="158"/>
      <c r="J335" s="155"/>
      <c r="K335" s="102">
        <f t="shared" si="1"/>
        <v>2511.35239</v>
      </c>
    </row>
    <row r="336" spans="1:11" ht="36.75" customHeight="1">
      <c r="A336" s="87"/>
      <c r="B336" s="108" t="s">
        <v>235</v>
      </c>
      <c r="C336" s="101">
        <v>992</v>
      </c>
      <c r="D336" s="84" t="s">
        <v>114</v>
      </c>
      <c r="E336" s="84" t="s">
        <v>108</v>
      </c>
      <c r="F336" s="156" t="s">
        <v>234</v>
      </c>
      <c r="G336" s="157" t="s">
        <v>189</v>
      </c>
      <c r="H336" s="157" t="s">
        <v>308</v>
      </c>
      <c r="I336" s="158" t="s">
        <v>309</v>
      </c>
      <c r="J336" s="155"/>
      <c r="K336" s="102">
        <f t="shared" si="1"/>
        <v>2511.35239</v>
      </c>
    </row>
    <row r="337" spans="1:12" ht="31.5">
      <c r="A337" s="87"/>
      <c r="B337" s="108" t="s">
        <v>253</v>
      </c>
      <c r="C337" s="101">
        <v>992</v>
      </c>
      <c r="D337" s="84" t="s">
        <v>114</v>
      </c>
      <c r="E337" s="84" t="s">
        <v>108</v>
      </c>
      <c r="F337" s="156" t="s">
        <v>234</v>
      </c>
      <c r="G337" s="157" t="s">
        <v>191</v>
      </c>
      <c r="H337" s="157" t="s">
        <v>308</v>
      </c>
      <c r="I337" s="158" t="s">
        <v>309</v>
      </c>
      <c r="J337" s="155"/>
      <c r="K337" s="102">
        <f t="shared" si="1"/>
        <v>2511.35239</v>
      </c>
    </row>
    <row r="338" spans="1:12" ht="47.25">
      <c r="A338" s="87"/>
      <c r="B338" s="108" t="s">
        <v>397</v>
      </c>
      <c r="C338" s="101">
        <v>992</v>
      </c>
      <c r="D338" s="84" t="s">
        <v>114</v>
      </c>
      <c r="E338" s="84" t="s">
        <v>108</v>
      </c>
      <c r="F338" s="156" t="s">
        <v>234</v>
      </c>
      <c r="G338" s="157" t="s">
        <v>191</v>
      </c>
      <c r="H338" s="157" t="s">
        <v>117</v>
      </c>
      <c r="I338" s="158" t="s">
        <v>309</v>
      </c>
      <c r="J338" s="155"/>
      <c r="K338" s="102">
        <f t="shared" si="1"/>
        <v>2511.35239</v>
      </c>
    </row>
    <row r="339" spans="1:12" ht="21.75" customHeight="1">
      <c r="A339" s="87"/>
      <c r="B339" s="108" t="s">
        <v>286</v>
      </c>
      <c r="C339" s="101">
        <v>992</v>
      </c>
      <c r="D339" s="84" t="s">
        <v>114</v>
      </c>
      <c r="E339" s="84" t="s">
        <v>108</v>
      </c>
      <c r="F339" s="156" t="s">
        <v>234</v>
      </c>
      <c r="G339" s="157" t="s">
        <v>191</v>
      </c>
      <c r="H339" s="157" t="s">
        <v>117</v>
      </c>
      <c r="I339" s="158" t="s">
        <v>398</v>
      </c>
      <c r="J339" s="155"/>
      <c r="K339" s="102">
        <f t="shared" si="1"/>
        <v>2511.35239</v>
      </c>
    </row>
    <row r="340" spans="1:12" ht="31.5">
      <c r="A340" s="87"/>
      <c r="B340" s="109" t="s">
        <v>209</v>
      </c>
      <c r="C340" s="101">
        <v>992</v>
      </c>
      <c r="D340" s="84" t="s">
        <v>114</v>
      </c>
      <c r="E340" s="84" t="s">
        <v>108</v>
      </c>
      <c r="F340" s="156" t="s">
        <v>234</v>
      </c>
      <c r="G340" s="157" t="s">
        <v>191</v>
      </c>
      <c r="H340" s="157" t="s">
        <v>117</v>
      </c>
      <c r="I340" s="158" t="s">
        <v>398</v>
      </c>
      <c r="J340" s="155" t="s">
        <v>210</v>
      </c>
      <c r="K340" s="102">
        <f>2500+11.35239</f>
        <v>2511.35239</v>
      </c>
    </row>
    <row r="341" spans="1:12">
      <c r="A341" s="87"/>
      <c r="B341" s="98" t="s">
        <v>127</v>
      </c>
      <c r="C341" s="87"/>
      <c r="D341" s="87"/>
      <c r="E341" s="87"/>
      <c r="F341" s="156"/>
      <c r="G341" s="157"/>
      <c r="H341" s="157"/>
      <c r="I341" s="158"/>
      <c r="J341" s="87"/>
      <c r="K341" s="102">
        <f>K22</f>
        <v>113718.16048000001</v>
      </c>
    </row>
    <row r="345" spans="1:12" s="88" customFormat="1">
      <c r="A345" s="96" t="s">
        <v>462</v>
      </c>
      <c r="B345" s="95"/>
      <c r="C345" s="96"/>
      <c r="D345" s="96"/>
      <c r="E345" s="96"/>
      <c r="F345" s="96"/>
      <c r="G345" s="96"/>
      <c r="H345" s="96"/>
      <c r="I345" s="96"/>
      <c r="J345" s="96"/>
      <c r="K345" s="97"/>
      <c r="L345" s="89"/>
    </row>
    <row r="346" spans="1:12" s="88" customFormat="1">
      <c r="A346" s="96" t="s">
        <v>463</v>
      </c>
      <c r="B346" s="95"/>
      <c r="C346" s="96"/>
      <c r="D346" s="96"/>
      <c r="E346" s="96"/>
      <c r="F346" s="96"/>
      <c r="G346" s="96"/>
      <c r="H346" s="96"/>
      <c r="I346" s="96"/>
      <c r="J346" s="96"/>
      <c r="K346" s="97"/>
      <c r="L346" s="89"/>
    </row>
    <row r="347" spans="1:12" s="88" customFormat="1">
      <c r="A347" s="213" t="s">
        <v>459</v>
      </c>
      <c r="B347" s="95"/>
      <c r="C347" s="96"/>
      <c r="D347" s="96"/>
      <c r="E347" s="96"/>
      <c r="F347" s="270" t="s">
        <v>460</v>
      </c>
      <c r="G347" s="270"/>
      <c r="H347" s="270"/>
      <c r="I347" s="270"/>
      <c r="J347" s="270"/>
      <c r="K347" s="270"/>
      <c r="L347" s="89"/>
    </row>
  </sheetData>
  <sheetProtection selectLockedCells="1" selectUnlockedCells="1"/>
  <autoFilter ref="A21:K341">
    <filterColumn colId="4"/>
    <filterColumn colId="5"/>
    <filterColumn colId="7"/>
  </autoFilter>
  <mergeCells count="8">
    <mergeCell ref="F347:K347"/>
    <mergeCell ref="F20:I20"/>
    <mergeCell ref="A15:K17"/>
    <mergeCell ref="D1:K1"/>
    <mergeCell ref="D6:K6"/>
    <mergeCell ref="D7:K7"/>
    <mergeCell ref="B11:K11"/>
    <mergeCell ref="B12:K12"/>
  </mergeCells>
  <printOptions horizontalCentered="1"/>
  <pageMargins left="1.1811023622047245" right="0.39370078740157483" top="0.78740157480314965" bottom="0.78740157480314965" header="0" footer="0"/>
  <pageSetup paperSize="9" scale="90" firstPageNumber="0" orientation="portrait" r:id="rId1"/>
  <headerFooter alignWithMargins="0">
    <oddHeader>&amp;C&amp;P</oddHeader>
  </headerFooter>
  <rowBreaks count="1" manualBreakCount="1">
    <brk id="3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M348"/>
  <sheetViews>
    <sheetView view="pageBreakPreview" topLeftCell="A184" zoomScaleNormal="85" zoomScaleSheetLayoutView="100" workbookViewId="0">
      <selection activeCell="B189" sqref="B189"/>
    </sheetView>
  </sheetViews>
  <sheetFormatPr defaultRowHeight="18.75"/>
  <cols>
    <col min="1" max="1" width="4.42578125" style="207" customWidth="1"/>
    <col min="2" max="2" width="43.7109375" style="38" customWidth="1"/>
    <col min="3" max="3" width="5.140625" style="39" customWidth="1"/>
    <col min="4" max="5" width="4.42578125" style="3" customWidth="1"/>
    <col min="6" max="6" width="3.140625" style="3" customWidth="1"/>
    <col min="7" max="7" width="2" style="3" customWidth="1"/>
    <col min="8" max="8" width="2.85546875" style="3" customWidth="1"/>
    <col min="9" max="9" width="6.5703125" style="3" customWidth="1"/>
    <col min="10" max="10" width="4" style="3" customWidth="1"/>
    <col min="11" max="11" width="9.28515625" style="4" customWidth="1"/>
    <col min="12" max="12" width="17.28515625" style="40" customWidth="1"/>
    <col min="13" max="13" width="17.28515625" style="41" customWidth="1"/>
    <col min="14" max="14" width="17.42578125" style="37" customWidth="1"/>
    <col min="15" max="16384" width="9.140625" style="37"/>
  </cols>
  <sheetData>
    <row r="1" spans="1:13" s="1" customFormat="1">
      <c r="B1" s="82"/>
      <c r="C1" s="214"/>
      <c r="D1" s="275" t="s">
        <v>296</v>
      </c>
      <c r="E1" s="275"/>
      <c r="F1" s="275"/>
      <c r="G1" s="275"/>
      <c r="H1" s="275"/>
      <c r="I1" s="275"/>
      <c r="J1" s="275"/>
      <c r="K1" s="275"/>
      <c r="L1" s="179"/>
    </row>
    <row r="2" spans="1:13" s="1" customFormat="1">
      <c r="A2" s="6"/>
      <c r="B2" s="82"/>
      <c r="C2" s="180"/>
      <c r="D2" s="215"/>
      <c r="E2" s="215"/>
      <c r="F2" s="215"/>
      <c r="G2" s="215"/>
      <c r="H2" s="215"/>
      <c r="I2" s="215"/>
      <c r="K2" s="216" t="s">
        <v>427</v>
      </c>
    </row>
    <row r="3" spans="1:13" s="1" customFormat="1">
      <c r="A3" s="6"/>
      <c r="B3" s="82"/>
      <c r="C3" s="180"/>
      <c r="D3" s="215"/>
      <c r="E3" s="215"/>
      <c r="F3" s="215"/>
      <c r="G3" s="215"/>
      <c r="H3" s="215"/>
      <c r="I3" s="215"/>
      <c r="K3" s="216" t="s">
        <v>0</v>
      </c>
    </row>
    <row r="4" spans="1:13" s="1" customFormat="1">
      <c r="A4" s="6"/>
      <c r="B4" s="82"/>
      <c r="C4" s="180"/>
      <c r="D4" s="149" t="s">
        <v>438</v>
      </c>
      <c r="E4" s="149"/>
      <c r="F4" s="149"/>
      <c r="G4" s="149"/>
      <c r="H4" s="149"/>
      <c r="I4" s="149"/>
      <c r="J4" s="149"/>
      <c r="K4" s="179"/>
    </row>
    <row r="5" spans="1:13" s="1" customFormat="1">
      <c r="B5" s="82"/>
      <c r="C5" s="214"/>
      <c r="D5" s="215"/>
      <c r="E5" s="215"/>
      <c r="F5" s="215"/>
      <c r="G5" s="215"/>
      <c r="H5" s="215"/>
      <c r="I5" s="215"/>
      <c r="J5" s="217"/>
      <c r="K5" s="40"/>
      <c r="L5" s="179"/>
    </row>
    <row r="6" spans="1:13" s="1" customFormat="1">
      <c r="A6" s="6"/>
      <c r="B6" s="82"/>
      <c r="C6" s="180"/>
      <c r="D6" s="275" t="s">
        <v>440</v>
      </c>
      <c r="E6" s="275"/>
      <c r="F6" s="275"/>
      <c r="G6" s="275"/>
      <c r="H6" s="275"/>
      <c r="I6" s="275"/>
      <c r="J6" s="275"/>
      <c r="K6" s="275"/>
    </row>
    <row r="7" spans="1:13" s="1" customFormat="1" ht="23.25" customHeight="1">
      <c r="A7" s="6"/>
      <c r="B7" s="82"/>
      <c r="C7" s="180"/>
      <c r="D7" s="276" t="s">
        <v>252</v>
      </c>
      <c r="E7" s="276"/>
      <c r="F7" s="276"/>
      <c r="G7" s="276"/>
      <c r="H7" s="276"/>
      <c r="I7" s="276"/>
      <c r="J7" s="276"/>
      <c r="K7" s="276"/>
    </row>
    <row r="8" spans="1:13" s="1" customFormat="1">
      <c r="A8" s="6"/>
      <c r="B8" s="82"/>
      <c r="C8" s="180"/>
      <c r="D8" s="215"/>
      <c r="E8" s="215"/>
      <c r="F8" s="215"/>
      <c r="G8" s="215"/>
      <c r="H8" s="215"/>
      <c r="I8" s="215"/>
      <c r="K8" s="216" t="s">
        <v>427</v>
      </c>
    </row>
    <row r="9" spans="1:13" s="1" customFormat="1">
      <c r="A9" s="6"/>
      <c r="B9" s="82"/>
      <c r="C9" s="180"/>
      <c r="D9" s="215"/>
      <c r="E9" s="215"/>
      <c r="F9" s="215"/>
      <c r="G9" s="215"/>
      <c r="H9" s="215"/>
      <c r="I9" s="215"/>
      <c r="K9" s="216" t="s">
        <v>0</v>
      </c>
    </row>
    <row r="10" spans="1:13" s="1" customFormat="1">
      <c r="A10" s="6"/>
      <c r="B10" s="82"/>
      <c r="C10" s="180"/>
      <c r="D10" s="149" t="s">
        <v>433</v>
      </c>
      <c r="E10" s="149"/>
      <c r="F10" s="149"/>
      <c r="G10" s="149"/>
      <c r="H10" s="149"/>
      <c r="I10" s="149"/>
      <c r="J10" s="149"/>
      <c r="K10" s="179"/>
    </row>
    <row r="11" spans="1:13" s="1" customFormat="1" ht="18.75" customHeight="1">
      <c r="B11" s="277" t="s">
        <v>430</v>
      </c>
      <c r="C11" s="277"/>
      <c r="D11" s="277"/>
      <c r="E11" s="277"/>
      <c r="F11" s="277"/>
      <c r="G11" s="277"/>
      <c r="H11" s="277"/>
      <c r="I11" s="277"/>
      <c r="J11" s="277"/>
      <c r="K11" s="277"/>
      <c r="L11" s="179"/>
    </row>
    <row r="12" spans="1:13" s="1" customFormat="1" ht="18.75" customHeight="1">
      <c r="B12" s="277" t="s">
        <v>431</v>
      </c>
      <c r="C12" s="277"/>
      <c r="D12" s="277"/>
      <c r="E12" s="277"/>
      <c r="F12" s="277"/>
      <c r="G12" s="277"/>
      <c r="H12" s="277"/>
      <c r="I12" s="277"/>
      <c r="J12" s="277"/>
      <c r="K12" s="277"/>
      <c r="L12" s="179"/>
    </row>
    <row r="13" spans="1:13" s="1" customFormat="1">
      <c r="A13" s="6"/>
      <c r="B13" s="82"/>
      <c r="C13" s="180"/>
      <c r="D13" s="149" t="s">
        <v>436</v>
      </c>
      <c r="E13" s="149"/>
      <c r="F13" s="149"/>
      <c r="G13" s="149"/>
      <c r="H13" s="149"/>
      <c r="I13" s="149"/>
      <c r="J13" s="149"/>
      <c r="K13" s="179"/>
    </row>
    <row r="14" spans="1:13" ht="12" customHeight="1">
      <c r="F14" s="39"/>
      <c r="K14" s="3"/>
      <c r="L14" s="4"/>
    </row>
    <row r="15" spans="1:13" s="88" customFormat="1" ht="24.75" customHeight="1">
      <c r="A15" s="274" t="s">
        <v>400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89"/>
    </row>
    <row r="16" spans="1:13" ht="18" customHeight="1">
      <c r="A16" s="208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41"/>
      <c r="M16" s="37"/>
    </row>
    <row r="17" spans="1:13" ht="15.75">
      <c r="A17" s="209"/>
      <c r="B17" s="44"/>
      <c r="C17" s="43"/>
      <c r="D17" s="43"/>
      <c r="E17" s="43"/>
      <c r="F17" s="43"/>
      <c r="G17" s="43"/>
      <c r="H17" s="43"/>
      <c r="I17" s="43"/>
      <c r="J17" s="45"/>
      <c r="K17" s="27" t="s">
        <v>42</v>
      </c>
      <c r="L17" s="41"/>
      <c r="M17" s="37"/>
    </row>
    <row r="18" spans="1:13" ht="33" customHeight="1">
      <c r="A18" s="210" t="s">
        <v>100</v>
      </c>
      <c r="B18" s="171" t="s">
        <v>44</v>
      </c>
      <c r="C18" s="172" t="s">
        <v>101</v>
      </c>
      <c r="D18" s="173" t="s">
        <v>102</v>
      </c>
      <c r="E18" s="173" t="s">
        <v>103</v>
      </c>
      <c r="F18" s="271" t="s">
        <v>104</v>
      </c>
      <c r="G18" s="272"/>
      <c r="H18" s="272"/>
      <c r="I18" s="273"/>
      <c r="J18" s="173" t="s">
        <v>105</v>
      </c>
      <c r="K18" s="174" t="s">
        <v>106</v>
      </c>
      <c r="L18" s="41"/>
      <c r="M18" s="37"/>
    </row>
    <row r="19" spans="1:13" s="47" customFormat="1" ht="15.75">
      <c r="A19" s="211">
        <v>1</v>
      </c>
      <c r="B19" s="99">
        <v>2</v>
      </c>
      <c r="C19" s="98">
        <v>3</v>
      </c>
      <c r="D19" s="99">
        <v>4</v>
      </c>
      <c r="E19" s="99">
        <v>5</v>
      </c>
      <c r="F19" s="150"/>
      <c r="G19" s="151">
        <v>6</v>
      </c>
      <c r="H19" s="151"/>
      <c r="I19" s="152"/>
      <c r="J19" s="152">
        <v>7</v>
      </c>
      <c r="K19" s="99">
        <v>8</v>
      </c>
      <c r="L19" s="46"/>
    </row>
    <row r="20" spans="1:13" s="47" customFormat="1" ht="31.5">
      <c r="A20" s="100"/>
      <c r="B20" s="85" t="s">
        <v>107</v>
      </c>
      <c r="C20" s="101"/>
      <c r="D20" s="100"/>
      <c r="E20" s="100"/>
      <c r="F20" s="153"/>
      <c r="G20" s="154"/>
      <c r="H20" s="154"/>
      <c r="I20" s="155"/>
      <c r="J20" s="155"/>
      <c r="K20" s="102">
        <f>K21+K29</f>
        <v>113718.16047999999</v>
      </c>
      <c r="L20" s="48"/>
    </row>
    <row r="21" spans="1:13" s="47" customFormat="1" ht="31.5">
      <c r="A21" s="94" t="s">
        <v>47</v>
      </c>
      <c r="B21" s="85" t="s">
        <v>288</v>
      </c>
      <c r="C21" s="101">
        <v>991</v>
      </c>
      <c r="D21" s="100"/>
      <c r="E21" s="100"/>
      <c r="F21" s="153"/>
      <c r="G21" s="154"/>
      <c r="H21" s="154"/>
      <c r="I21" s="155"/>
      <c r="J21" s="155"/>
      <c r="K21" s="102">
        <f>K22</f>
        <v>431.2</v>
      </c>
      <c r="L21" s="48"/>
    </row>
    <row r="22" spans="1:13" s="47" customFormat="1" ht="15.75">
      <c r="A22" s="94" t="s">
        <v>211</v>
      </c>
      <c r="B22" s="85" t="s">
        <v>49</v>
      </c>
      <c r="C22" s="101">
        <v>991</v>
      </c>
      <c r="D22" s="84" t="s">
        <v>108</v>
      </c>
      <c r="E22" s="101"/>
      <c r="F22" s="156"/>
      <c r="G22" s="157"/>
      <c r="H22" s="157"/>
      <c r="I22" s="158"/>
      <c r="J22" s="155"/>
      <c r="K22" s="102">
        <f t="shared" ref="K22:K27" si="0">K23</f>
        <v>431.2</v>
      </c>
      <c r="L22" s="48"/>
    </row>
    <row r="23" spans="1:13" ht="63">
      <c r="A23" s="87"/>
      <c r="B23" s="90" t="s">
        <v>170</v>
      </c>
      <c r="C23" s="101">
        <v>991</v>
      </c>
      <c r="D23" s="84" t="s">
        <v>108</v>
      </c>
      <c r="E23" s="84" t="s">
        <v>126</v>
      </c>
      <c r="F23" s="156"/>
      <c r="G23" s="157"/>
      <c r="H23" s="157"/>
      <c r="I23" s="158"/>
      <c r="J23" s="155"/>
      <c r="K23" s="102">
        <f t="shared" si="0"/>
        <v>431.2</v>
      </c>
      <c r="L23" s="50"/>
      <c r="M23" s="37"/>
    </row>
    <row r="24" spans="1:13" ht="31.5">
      <c r="A24" s="87"/>
      <c r="B24" s="90" t="s">
        <v>454</v>
      </c>
      <c r="C24" s="101">
        <v>991</v>
      </c>
      <c r="D24" s="84" t="s">
        <v>108</v>
      </c>
      <c r="E24" s="84" t="s">
        <v>126</v>
      </c>
      <c r="F24" s="156" t="s">
        <v>453</v>
      </c>
      <c r="G24" s="157" t="s">
        <v>189</v>
      </c>
      <c r="H24" s="157" t="s">
        <v>308</v>
      </c>
      <c r="I24" s="158" t="s">
        <v>309</v>
      </c>
      <c r="J24" s="155"/>
      <c r="K24" s="102">
        <f t="shared" si="0"/>
        <v>431.2</v>
      </c>
      <c r="L24" s="50"/>
      <c r="M24" s="37"/>
    </row>
    <row r="25" spans="1:13" ht="47.25">
      <c r="A25" s="87"/>
      <c r="B25" s="90" t="s">
        <v>455</v>
      </c>
      <c r="C25" s="101">
        <v>991</v>
      </c>
      <c r="D25" s="84" t="s">
        <v>108</v>
      </c>
      <c r="E25" s="84" t="s">
        <v>126</v>
      </c>
      <c r="F25" s="156" t="s">
        <v>453</v>
      </c>
      <c r="G25" s="157" t="s">
        <v>191</v>
      </c>
      <c r="H25" s="157" t="s">
        <v>308</v>
      </c>
      <c r="I25" s="158" t="s">
        <v>309</v>
      </c>
      <c r="J25" s="155"/>
      <c r="K25" s="102">
        <f>K26</f>
        <v>431.2</v>
      </c>
      <c r="L25" s="50"/>
      <c r="M25" s="37"/>
    </row>
    <row r="26" spans="1:13" ht="63">
      <c r="A26" s="87"/>
      <c r="B26" s="90" t="s">
        <v>311</v>
      </c>
      <c r="C26" s="101">
        <v>991</v>
      </c>
      <c r="D26" s="84" t="s">
        <v>108</v>
      </c>
      <c r="E26" s="84" t="s">
        <v>126</v>
      </c>
      <c r="F26" s="156" t="s">
        <v>453</v>
      </c>
      <c r="G26" s="157" t="s">
        <v>191</v>
      </c>
      <c r="H26" s="157" t="s">
        <v>108</v>
      </c>
      <c r="I26" s="158" t="s">
        <v>309</v>
      </c>
      <c r="J26" s="155"/>
      <c r="K26" s="102">
        <f>K27</f>
        <v>431.2</v>
      </c>
      <c r="L26" s="50"/>
      <c r="M26" s="37"/>
    </row>
    <row r="27" spans="1:13" ht="31.5">
      <c r="A27" s="211"/>
      <c r="B27" s="90" t="s">
        <v>199</v>
      </c>
      <c r="C27" s="101">
        <v>991</v>
      </c>
      <c r="D27" s="84" t="s">
        <v>108</v>
      </c>
      <c r="E27" s="84" t="s">
        <v>126</v>
      </c>
      <c r="F27" s="156" t="s">
        <v>453</v>
      </c>
      <c r="G27" s="157" t="s">
        <v>191</v>
      </c>
      <c r="H27" s="157" t="s">
        <v>108</v>
      </c>
      <c r="I27" s="158" t="s">
        <v>310</v>
      </c>
      <c r="J27" s="155"/>
      <c r="K27" s="102">
        <f t="shared" si="0"/>
        <v>431.2</v>
      </c>
      <c r="L27" s="50"/>
      <c r="M27" s="37"/>
    </row>
    <row r="28" spans="1:13" ht="15.75">
      <c r="A28" s="87"/>
      <c r="B28" s="85" t="s">
        <v>200</v>
      </c>
      <c r="C28" s="101">
        <v>991</v>
      </c>
      <c r="D28" s="84" t="s">
        <v>108</v>
      </c>
      <c r="E28" s="84" t="s">
        <v>126</v>
      </c>
      <c r="F28" s="156" t="s">
        <v>453</v>
      </c>
      <c r="G28" s="157" t="s">
        <v>191</v>
      </c>
      <c r="H28" s="157" t="s">
        <v>108</v>
      </c>
      <c r="I28" s="158" t="s">
        <v>310</v>
      </c>
      <c r="J28" s="155" t="s">
        <v>201</v>
      </c>
      <c r="K28" s="102">
        <v>431.2</v>
      </c>
      <c r="L28" s="50"/>
      <c r="M28" s="37"/>
    </row>
    <row r="29" spans="1:13" s="47" customFormat="1" ht="31.5">
      <c r="A29" s="94" t="s">
        <v>55</v>
      </c>
      <c r="B29" s="85" t="s">
        <v>287</v>
      </c>
      <c r="C29" s="101">
        <v>992</v>
      </c>
      <c r="D29" s="100"/>
      <c r="E29" s="100"/>
      <c r="F29" s="153"/>
      <c r="G29" s="154"/>
      <c r="H29" s="154"/>
      <c r="I29" s="155"/>
      <c r="J29" s="155"/>
      <c r="K29" s="102">
        <f>K30+K93+K138+K165+K234+K255+K301+K318+K336</f>
        <v>113286.96047999999</v>
      </c>
      <c r="L29" s="48"/>
    </row>
    <row r="30" spans="1:13" s="47" customFormat="1" ht="15.75">
      <c r="A30" s="94" t="s">
        <v>212</v>
      </c>
      <c r="B30" s="85" t="s">
        <v>49</v>
      </c>
      <c r="C30" s="101">
        <v>992</v>
      </c>
      <c r="D30" s="84" t="s">
        <v>108</v>
      </c>
      <c r="E30" s="101"/>
      <c r="F30" s="156"/>
      <c r="G30" s="157"/>
      <c r="H30" s="157"/>
      <c r="I30" s="158"/>
      <c r="J30" s="155"/>
      <c r="K30" s="102">
        <f>K31+K37+K54+K60</f>
        <v>21210.452160000001</v>
      </c>
      <c r="L30" s="48"/>
    </row>
    <row r="31" spans="1:13" s="47" customFormat="1" ht="51.75" customHeight="1">
      <c r="A31" s="94"/>
      <c r="B31" s="90" t="s">
        <v>173</v>
      </c>
      <c r="C31" s="101">
        <v>992</v>
      </c>
      <c r="D31" s="84" t="s">
        <v>108</v>
      </c>
      <c r="E31" s="84" t="s">
        <v>109</v>
      </c>
      <c r="F31" s="156"/>
      <c r="G31" s="157"/>
      <c r="H31" s="157"/>
      <c r="I31" s="158"/>
      <c r="J31" s="155"/>
      <c r="K31" s="102">
        <f>K32</f>
        <v>1233</v>
      </c>
      <c r="L31" s="48"/>
    </row>
    <row r="32" spans="1:13" s="47" customFormat="1" ht="31.5">
      <c r="A32" s="94"/>
      <c r="B32" s="159" t="s">
        <v>313</v>
      </c>
      <c r="C32" s="101">
        <v>992</v>
      </c>
      <c r="D32" s="84" t="s">
        <v>108</v>
      </c>
      <c r="E32" s="84" t="s">
        <v>109</v>
      </c>
      <c r="F32" s="156" t="s">
        <v>234</v>
      </c>
      <c r="G32" s="157" t="s">
        <v>189</v>
      </c>
      <c r="H32" s="157" t="s">
        <v>308</v>
      </c>
      <c r="I32" s="158" t="s">
        <v>309</v>
      </c>
      <c r="J32" s="155"/>
      <c r="K32" s="102">
        <f>K33</f>
        <v>1233</v>
      </c>
      <c r="L32" s="48"/>
    </row>
    <row r="33" spans="1:13" s="47" customFormat="1" ht="31.5">
      <c r="A33" s="94"/>
      <c r="B33" s="159" t="s">
        <v>253</v>
      </c>
      <c r="C33" s="101">
        <v>992</v>
      </c>
      <c r="D33" s="84" t="s">
        <v>108</v>
      </c>
      <c r="E33" s="84" t="s">
        <v>109</v>
      </c>
      <c r="F33" s="156" t="s">
        <v>234</v>
      </c>
      <c r="G33" s="157" t="s">
        <v>191</v>
      </c>
      <c r="H33" s="157" t="s">
        <v>308</v>
      </c>
      <c r="I33" s="158" t="s">
        <v>309</v>
      </c>
      <c r="J33" s="155"/>
      <c r="K33" s="102">
        <f>K34</f>
        <v>1233</v>
      </c>
      <c r="L33" s="48"/>
    </row>
    <row r="34" spans="1:13" s="47" customFormat="1" ht="47.25">
      <c r="A34" s="94"/>
      <c r="B34" s="159" t="s">
        <v>314</v>
      </c>
      <c r="C34" s="101">
        <v>992</v>
      </c>
      <c r="D34" s="84" t="s">
        <v>108</v>
      </c>
      <c r="E34" s="84" t="s">
        <v>109</v>
      </c>
      <c r="F34" s="156" t="s">
        <v>234</v>
      </c>
      <c r="G34" s="157" t="s">
        <v>191</v>
      </c>
      <c r="H34" s="157" t="s">
        <v>108</v>
      </c>
      <c r="I34" s="158" t="s">
        <v>309</v>
      </c>
      <c r="J34" s="155"/>
      <c r="K34" s="102">
        <f>K35</f>
        <v>1233</v>
      </c>
      <c r="L34" s="48"/>
    </row>
    <row r="35" spans="1:13" s="47" customFormat="1" ht="31.5">
      <c r="A35" s="94"/>
      <c r="B35" s="159" t="s">
        <v>192</v>
      </c>
      <c r="C35" s="83">
        <v>992</v>
      </c>
      <c r="D35" s="84" t="s">
        <v>108</v>
      </c>
      <c r="E35" s="84" t="s">
        <v>109</v>
      </c>
      <c r="F35" s="156" t="s">
        <v>234</v>
      </c>
      <c r="G35" s="157" t="s">
        <v>191</v>
      </c>
      <c r="H35" s="157" t="s">
        <v>108</v>
      </c>
      <c r="I35" s="158" t="s">
        <v>312</v>
      </c>
      <c r="J35" s="155"/>
      <c r="K35" s="102">
        <f>K36</f>
        <v>1233</v>
      </c>
      <c r="L35" s="48"/>
    </row>
    <row r="36" spans="1:13" s="47" customFormat="1" ht="94.5">
      <c r="A36" s="94"/>
      <c r="B36" s="159" t="s">
        <v>193</v>
      </c>
      <c r="C36" s="83">
        <v>992</v>
      </c>
      <c r="D36" s="84" t="s">
        <v>108</v>
      </c>
      <c r="E36" s="84" t="s">
        <v>109</v>
      </c>
      <c r="F36" s="156" t="s">
        <v>234</v>
      </c>
      <c r="G36" s="157" t="s">
        <v>191</v>
      </c>
      <c r="H36" s="157" t="s">
        <v>108</v>
      </c>
      <c r="I36" s="158" t="s">
        <v>312</v>
      </c>
      <c r="J36" s="155" t="s">
        <v>194</v>
      </c>
      <c r="K36" s="102">
        <v>1233</v>
      </c>
      <c r="L36" s="48"/>
    </row>
    <row r="37" spans="1:13" s="47" customFormat="1" ht="86.25" customHeight="1">
      <c r="A37" s="87"/>
      <c r="B37" s="90" t="s">
        <v>178</v>
      </c>
      <c r="C37" s="101">
        <v>992</v>
      </c>
      <c r="D37" s="84" t="s">
        <v>108</v>
      </c>
      <c r="E37" s="84" t="s">
        <v>110</v>
      </c>
      <c r="F37" s="156"/>
      <c r="G37" s="157"/>
      <c r="H37" s="157"/>
      <c r="I37" s="158"/>
      <c r="J37" s="155"/>
      <c r="K37" s="102">
        <f>K38+K49</f>
        <v>17800.678</v>
      </c>
      <c r="L37" s="48"/>
    </row>
    <row r="38" spans="1:13" s="47" customFormat="1" ht="31.5">
      <c r="A38" s="87"/>
      <c r="B38" s="159" t="s">
        <v>313</v>
      </c>
      <c r="C38" s="101">
        <v>992</v>
      </c>
      <c r="D38" s="84" t="s">
        <v>108</v>
      </c>
      <c r="E38" s="84" t="s">
        <v>110</v>
      </c>
      <c r="F38" s="156" t="s">
        <v>234</v>
      </c>
      <c r="G38" s="157" t="s">
        <v>189</v>
      </c>
      <c r="H38" s="157" t="s">
        <v>308</v>
      </c>
      <c r="I38" s="158" t="s">
        <v>309</v>
      </c>
      <c r="J38" s="155"/>
      <c r="K38" s="102">
        <f>K41+K47+K45</f>
        <v>17712.400000000001</v>
      </c>
      <c r="L38" s="48"/>
    </row>
    <row r="39" spans="1:13" s="47" customFormat="1" ht="31.5">
      <c r="A39" s="94"/>
      <c r="B39" s="159" t="s">
        <v>253</v>
      </c>
      <c r="C39" s="101">
        <v>992</v>
      </c>
      <c r="D39" s="84" t="s">
        <v>108</v>
      </c>
      <c r="E39" s="84" t="s">
        <v>110</v>
      </c>
      <c r="F39" s="156" t="s">
        <v>234</v>
      </c>
      <c r="G39" s="157" t="s">
        <v>191</v>
      </c>
      <c r="H39" s="157" t="s">
        <v>308</v>
      </c>
      <c r="I39" s="158" t="s">
        <v>309</v>
      </c>
      <c r="J39" s="155"/>
      <c r="K39" s="102">
        <f>K41+K45+K47</f>
        <v>17712.400000000001</v>
      </c>
      <c r="L39" s="48"/>
    </row>
    <row r="40" spans="1:13" s="47" customFormat="1" ht="36.75" customHeight="1">
      <c r="A40" s="94"/>
      <c r="B40" s="159" t="s">
        <v>315</v>
      </c>
      <c r="C40" s="101">
        <v>992</v>
      </c>
      <c r="D40" s="84" t="s">
        <v>108</v>
      </c>
      <c r="E40" s="84" t="s">
        <v>110</v>
      </c>
      <c r="F40" s="156" t="s">
        <v>234</v>
      </c>
      <c r="G40" s="157" t="s">
        <v>191</v>
      </c>
      <c r="H40" s="157" t="s">
        <v>109</v>
      </c>
      <c r="I40" s="158" t="s">
        <v>309</v>
      </c>
      <c r="J40" s="155"/>
      <c r="K40" s="102">
        <f>K41+K45+K47</f>
        <v>17712.400000000001</v>
      </c>
      <c r="L40" s="48"/>
    </row>
    <row r="41" spans="1:13" ht="31.5">
      <c r="A41" s="87"/>
      <c r="B41" s="159" t="s">
        <v>195</v>
      </c>
      <c r="C41" s="101">
        <v>992</v>
      </c>
      <c r="D41" s="84" t="s">
        <v>108</v>
      </c>
      <c r="E41" s="84" t="s">
        <v>110</v>
      </c>
      <c r="F41" s="156" t="s">
        <v>234</v>
      </c>
      <c r="G41" s="157" t="s">
        <v>191</v>
      </c>
      <c r="H41" s="157" t="s">
        <v>109</v>
      </c>
      <c r="I41" s="158" t="s">
        <v>312</v>
      </c>
      <c r="J41" s="155"/>
      <c r="K41" s="102">
        <f>K42+K43+K44</f>
        <v>17533</v>
      </c>
      <c r="L41" s="50"/>
      <c r="M41" s="37"/>
    </row>
    <row r="42" spans="1:13" ht="94.5">
      <c r="A42" s="87"/>
      <c r="B42" s="159" t="s">
        <v>193</v>
      </c>
      <c r="C42" s="101">
        <v>992</v>
      </c>
      <c r="D42" s="84" t="s">
        <v>108</v>
      </c>
      <c r="E42" s="84" t="s">
        <v>110</v>
      </c>
      <c r="F42" s="156" t="s">
        <v>234</v>
      </c>
      <c r="G42" s="157" t="s">
        <v>191</v>
      </c>
      <c r="H42" s="157" t="s">
        <v>109</v>
      </c>
      <c r="I42" s="158" t="s">
        <v>312</v>
      </c>
      <c r="J42" s="155" t="s">
        <v>194</v>
      </c>
      <c r="K42" s="102">
        <v>16977</v>
      </c>
      <c r="L42" s="50"/>
      <c r="M42" s="37"/>
    </row>
    <row r="43" spans="1:13" ht="47.25">
      <c r="A43" s="87"/>
      <c r="B43" s="159" t="s">
        <v>417</v>
      </c>
      <c r="C43" s="101">
        <v>992</v>
      </c>
      <c r="D43" s="84" t="s">
        <v>108</v>
      </c>
      <c r="E43" s="84" t="s">
        <v>110</v>
      </c>
      <c r="F43" s="156" t="s">
        <v>234</v>
      </c>
      <c r="G43" s="157" t="s">
        <v>191</v>
      </c>
      <c r="H43" s="157" t="s">
        <v>109</v>
      </c>
      <c r="I43" s="158" t="s">
        <v>312</v>
      </c>
      <c r="J43" s="155" t="s">
        <v>196</v>
      </c>
      <c r="K43" s="102">
        <v>500</v>
      </c>
      <c r="L43" s="50"/>
      <c r="M43" s="37"/>
    </row>
    <row r="44" spans="1:13" s="47" customFormat="1" ht="15.75">
      <c r="A44" s="94"/>
      <c r="B44" s="90" t="s">
        <v>197</v>
      </c>
      <c r="C44" s="101">
        <v>992</v>
      </c>
      <c r="D44" s="84" t="s">
        <v>108</v>
      </c>
      <c r="E44" s="84" t="s">
        <v>110</v>
      </c>
      <c r="F44" s="156" t="s">
        <v>234</v>
      </c>
      <c r="G44" s="157" t="s">
        <v>191</v>
      </c>
      <c r="H44" s="157" t="s">
        <v>109</v>
      </c>
      <c r="I44" s="158" t="s">
        <v>312</v>
      </c>
      <c r="J44" s="155" t="s">
        <v>198</v>
      </c>
      <c r="K44" s="102">
        <v>56</v>
      </c>
      <c r="L44" s="48"/>
    </row>
    <row r="45" spans="1:13" ht="63">
      <c r="A45" s="87"/>
      <c r="B45" s="85" t="s">
        <v>317</v>
      </c>
      <c r="C45" s="101">
        <v>992</v>
      </c>
      <c r="D45" s="84" t="s">
        <v>108</v>
      </c>
      <c r="E45" s="84" t="s">
        <v>110</v>
      </c>
      <c r="F45" s="156" t="s">
        <v>234</v>
      </c>
      <c r="G45" s="157" t="s">
        <v>191</v>
      </c>
      <c r="H45" s="157" t="s">
        <v>109</v>
      </c>
      <c r="I45" s="158" t="s">
        <v>316</v>
      </c>
      <c r="J45" s="155"/>
      <c r="K45" s="102">
        <f>K46</f>
        <v>12.4</v>
      </c>
      <c r="L45" s="50"/>
      <c r="M45" s="37"/>
    </row>
    <row r="46" spans="1:13" ht="47.25">
      <c r="A46" s="87"/>
      <c r="B46" s="159" t="s">
        <v>417</v>
      </c>
      <c r="C46" s="101">
        <v>992</v>
      </c>
      <c r="D46" s="84" t="s">
        <v>108</v>
      </c>
      <c r="E46" s="84" t="s">
        <v>110</v>
      </c>
      <c r="F46" s="156" t="s">
        <v>234</v>
      </c>
      <c r="G46" s="157" t="s">
        <v>191</v>
      </c>
      <c r="H46" s="157" t="s">
        <v>109</v>
      </c>
      <c r="I46" s="158" t="s">
        <v>316</v>
      </c>
      <c r="J46" s="155" t="s">
        <v>196</v>
      </c>
      <c r="K46" s="102">
        <v>12.4</v>
      </c>
      <c r="L46" s="50"/>
      <c r="M46" s="37"/>
    </row>
    <row r="47" spans="1:13" ht="63">
      <c r="A47" s="87"/>
      <c r="B47" s="85" t="s">
        <v>317</v>
      </c>
      <c r="C47" s="101">
        <v>992</v>
      </c>
      <c r="D47" s="84" t="s">
        <v>108</v>
      </c>
      <c r="E47" s="84" t="s">
        <v>110</v>
      </c>
      <c r="F47" s="156" t="s">
        <v>234</v>
      </c>
      <c r="G47" s="157" t="s">
        <v>191</v>
      </c>
      <c r="H47" s="157" t="s">
        <v>109</v>
      </c>
      <c r="I47" s="158" t="s">
        <v>318</v>
      </c>
      <c r="J47" s="155"/>
      <c r="K47" s="102">
        <f>K48</f>
        <v>167</v>
      </c>
      <c r="L47" s="50"/>
      <c r="M47" s="37"/>
    </row>
    <row r="48" spans="1:13" ht="47.25">
      <c r="A48" s="87"/>
      <c r="B48" s="159" t="s">
        <v>417</v>
      </c>
      <c r="C48" s="101">
        <v>992</v>
      </c>
      <c r="D48" s="84" t="s">
        <v>108</v>
      </c>
      <c r="E48" s="84" t="s">
        <v>110</v>
      </c>
      <c r="F48" s="156" t="s">
        <v>234</v>
      </c>
      <c r="G48" s="157" t="s">
        <v>191</v>
      </c>
      <c r="H48" s="157" t="s">
        <v>109</v>
      </c>
      <c r="I48" s="158" t="s">
        <v>318</v>
      </c>
      <c r="J48" s="155" t="s">
        <v>196</v>
      </c>
      <c r="K48" s="102">
        <v>167</v>
      </c>
      <c r="L48" s="50"/>
      <c r="M48" s="37"/>
    </row>
    <row r="49" spans="1:13" ht="38.25" customHeight="1">
      <c r="A49" s="87"/>
      <c r="B49" s="90" t="s">
        <v>320</v>
      </c>
      <c r="C49" s="93">
        <v>992</v>
      </c>
      <c r="D49" s="94" t="s">
        <v>108</v>
      </c>
      <c r="E49" s="94" t="s">
        <v>110</v>
      </c>
      <c r="F49" s="156" t="s">
        <v>205</v>
      </c>
      <c r="G49" s="157" t="s">
        <v>189</v>
      </c>
      <c r="H49" s="157" t="s">
        <v>308</v>
      </c>
      <c r="I49" s="158" t="s">
        <v>309</v>
      </c>
      <c r="J49" s="161"/>
      <c r="K49" s="102">
        <f>K50</f>
        <v>88.278000000000006</v>
      </c>
      <c r="L49" s="50"/>
      <c r="M49" s="37"/>
    </row>
    <row r="50" spans="1:13" ht="15.75">
      <c r="A50" s="87"/>
      <c r="B50" s="90" t="s">
        <v>422</v>
      </c>
      <c r="C50" s="93">
        <v>992</v>
      </c>
      <c r="D50" s="94" t="s">
        <v>108</v>
      </c>
      <c r="E50" s="94" t="s">
        <v>110</v>
      </c>
      <c r="F50" s="156" t="s">
        <v>205</v>
      </c>
      <c r="G50" s="157" t="s">
        <v>155</v>
      </c>
      <c r="H50" s="157" t="s">
        <v>308</v>
      </c>
      <c r="I50" s="158" t="s">
        <v>309</v>
      </c>
      <c r="J50" s="161"/>
      <c r="K50" s="102">
        <f>K51</f>
        <v>88.278000000000006</v>
      </c>
      <c r="L50" s="50"/>
      <c r="M50" s="37"/>
    </row>
    <row r="51" spans="1:13" ht="51.75" customHeight="1">
      <c r="A51" s="87"/>
      <c r="B51" s="90" t="s">
        <v>421</v>
      </c>
      <c r="C51" s="93">
        <v>992</v>
      </c>
      <c r="D51" s="94" t="s">
        <v>108</v>
      </c>
      <c r="E51" s="94" t="s">
        <v>110</v>
      </c>
      <c r="F51" s="156" t="s">
        <v>205</v>
      </c>
      <c r="G51" s="157" t="s">
        <v>155</v>
      </c>
      <c r="H51" s="157" t="s">
        <v>108</v>
      </c>
      <c r="I51" s="158" t="s">
        <v>309</v>
      </c>
      <c r="J51" s="161"/>
      <c r="K51" s="102">
        <f>K52</f>
        <v>88.278000000000006</v>
      </c>
      <c r="L51" s="50"/>
      <c r="M51" s="37"/>
    </row>
    <row r="52" spans="1:13" ht="63">
      <c r="A52" s="87"/>
      <c r="B52" s="162" t="s">
        <v>317</v>
      </c>
      <c r="C52" s="83">
        <v>992</v>
      </c>
      <c r="D52" s="94" t="s">
        <v>108</v>
      </c>
      <c r="E52" s="94" t="s">
        <v>110</v>
      </c>
      <c r="F52" s="156" t="s">
        <v>205</v>
      </c>
      <c r="G52" s="157" t="s">
        <v>155</v>
      </c>
      <c r="H52" s="157" t="s">
        <v>108</v>
      </c>
      <c r="I52" s="158" t="s">
        <v>318</v>
      </c>
      <c r="J52" s="155"/>
      <c r="K52" s="102">
        <f>K53</f>
        <v>88.278000000000006</v>
      </c>
      <c r="L52" s="50"/>
      <c r="M52" s="37"/>
    </row>
    <row r="53" spans="1:13" ht="47.25">
      <c r="A53" s="87"/>
      <c r="B53" s="159" t="s">
        <v>417</v>
      </c>
      <c r="C53" s="83">
        <v>992</v>
      </c>
      <c r="D53" s="94" t="s">
        <v>108</v>
      </c>
      <c r="E53" s="94" t="s">
        <v>110</v>
      </c>
      <c r="F53" s="156" t="s">
        <v>205</v>
      </c>
      <c r="G53" s="157" t="s">
        <v>155</v>
      </c>
      <c r="H53" s="157" t="s">
        <v>108</v>
      </c>
      <c r="I53" s="158" t="s">
        <v>318</v>
      </c>
      <c r="J53" s="155" t="s">
        <v>196</v>
      </c>
      <c r="K53" s="102">
        <v>88.278000000000006</v>
      </c>
      <c r="L53" s="50"/>
      <c r="M53" s="37"/>
    </row>
    <row r="54" spans="1:13" ht="15.75">
      <c r="A54" s="87"/>
      <c r="B54" s="85" t="s">
        <v>111</v>
      </c>
      <c r="C54" s="103">
        <v>992</v>
      </c>
      <c r="D54" s="84" t="s">
        <v>108</v>
      </c>
      <c r="E54" s="84" t="s">
        <v>112</v>
      </c>
      <c r="F54" s="156"/>
      <c r="G54" s="157"/>
      <c r="H54" s="157"/>
      <c r="I54" s="158"/>
      <c r="J54" s="155"/>
      <c r="K54" s="102">
        <f>K55</f>
        <v>100</v>
      </c>
      <c r="L54" s="50"/>
    </row>
    <row r="55" spans="1:13" ht="31.5" customHeight="1">
      <c r="A55" s="87"/>
      <c r="B55" s="85" t="s">
        <v>320</v>
      </c>
      <c r="C55" s="101">
        <v>992</v>
      </c>
      <c r="D55" s="84" t="s">
        <v>108</v>
      </c>
      <c r="E55" s="84" t="s">
        <v>112</v>
      </c>
      <c r="F55" s="156" t="s">
        <v>205</v>
      </c>
      <c r="G55" s="157" t="s">
        <v>189</v>
      </c>
      <c r="H55" s="157" t="s">
        <v>308</v>
      </c>
      <c r="I55" s="158" t="s">
        <v>309</v>
      </c>
      <c r="J55" s="155"/>
      <c r="K55" s="102">
        <f>K56</f>
        <v>100</v>
      </c>
      <c r="L55" s="50"/>
      <c r="M55" s="37"/>
    </row>
    <row r="56" spans="1:13" ht="31.5">
      <c r="A56" s="87"/>
      <c r="B56" s="85" t="s">
        <v>202</v>
      </c>
      <c r="C56" s="101">
        <v>992</v>
      </c>
      <c r="D56" s="84" t="s">
        <v>108</v>
      </c>
      <c r="E56" s="84" t="s">
        <v>112</v>
      </c>
      <c r="F56" s="156" t="s">
        <v>205</v>
      </c>
      <c r="G56" s="157" t="s">
        <v>191</v>
      </c>
      <c r="H56" s="157" t="s">
        <v>308</v>
      </c>
      <c r="I56" s="158" t="s">
        <v>309</v>
      </c>
      <c r="J56" s="155"/>
      <c r="K56" s="102">
        <f>K57</f>
        <v>100</v>
      </c>
      <c r="L56" s="50"/>
      <c r="M56" s="37"/>
    </row>
    <row r="57" spans="1:13" ht="15.75">
      <c r="A57" s="87"/>
      <c r="B57" s="85" t="s">
        <v>111</v>
      </c>
      <c r="C57" s="101">
        <v>992</v>
      </c>
      <c r="D57" s="84" t="s">
        <v>108</v>
      </c>
      <c r="E57" s="84" t="s">
        <v>112</v>
      </c>
      <c r="F57" s="156" t="s">
        <v>205</v>
      </c>
      <c r="G57" s="157" t="s">
        <v>191</v>
      </c>
      <c r="H57" s="157" t="s">
        <v>108</v>
      </c>
      <c r="I57" s="158" t="s">
        <v>309</v>
      </c>
      <c r="J57" s="155"/>
      <c r="K57" s="102">
        <f>K58</f>
        <v>100</v>
      </c>
      <c r="L57" s="50"/>
      <c r="M57" s="37"/>
    </row>
    <row r="58" spans="1:13" ht="21.75" customHeight="1">
      <c r="A58" s="87"/>
      <c r="B58" s="85" t="s">
        <v>113</v>
      </c>
      <c r="C58" s="101">
        <v>992</v>
      </c>
      <c r="D58" s="84" t="s">
        <v>108</v>
      </c>
      <c r="E58" s="84" t="s">
        <v>112</v>
      </c>
      <c r="F58" s="156" t="s">
        <v>205</v>
      </c>
      <c r="G58" s="157" t="s">
        <v>191</v>
      </c>
      <c r="H58" s="157" t="s">
        <v>108</v>
      </c>
      <c r="I58" s="158" t="s">
        <v>319</v>
      </c>
      <c r="J58" s="155"/>
      <c r="K58" s="102">
        <f>K59</f>
        <v>100</v>
      </c>
      <c r="L58" s="50"/>
      <c r="M58" s="37"/>
    </row>
    <row r="59" spans="1:13" ht="15.75">
      <c r="A59" s="87"/>
      <c r="B59" s="90" t="s">
        <v>197</v>
      </c>
      <c r="C59" s="101">
        <v>992</v>
      </c>
      <c r="D59" s="84" t="s">
        <v>108</v>
      </c>
      <c r="E59" s="84" t="s">
        <v>112</v>
      </c>
      <c r="F59" s="156" t="s">
        <v>205</v>
      </c>
      <c r="G59" s="157" t="s">
        <v>191</v>
      </c>
      <c r="H59" s="157" t="s">
        <v>108</v>
      </c>
      <c r="I59" s="158" t="s">
        <v>319</v>
      </c>
      <c r="J59" s="155" t="s">
        <v>198</v>
      </c>
      <c r="K59" s="102">
        <v>100</v>
      </c>
      <c r="L59" s="50"/>
      <c r="M59" s="37"/>
    </row>
    <row r="60" spans="1:13" ht="15.75">
      <c r="A60" s="87"/>
      <c r="B60" s="85" t="s">
        <v>54</v>
      </c>
      <c r="C60" s="104">
        <v>992</v>
      </c>
      <c r="D60" s="84" t="s">
        <v>108</v>
      </c>
      <c r="E60" s="84" t="s">
        <v>114</v>
      </c>
      <c r="F60" s="156"/>
      <c r="G60" s="157"/>
      <c r="H60" s="157"/>
      <c r="I60" s="158"/>
      <c r="J60" s="155"/>
      <c r="K60" s="102">
        <f>K61+K69+K80</f>
        <v>2076.7741599999999</v>
      </c>
      <c r="L60" s="50"/>
      <c r="M60" s="37"/>
    </row>
    <row r="61" spans="1:13" ht="31.5">
      <c r="A61" s="87"/>
      <c r="B61" s="85" t="s">
        <v>324</v>
      </c>
      <c r="C61" s="101">
        <v>992</v>
      </c>
      <c r="D61" s="84" t="s">
        <v>108</v>
      </c>
      <c r="E61" s="84" t="s">
        <v>114</v>
      </c>
      <c r="F61" s="156" t="s">
        <v>123</v>
      </c>
      <c r="G61" s="157" t="s">
        <v>189</v>
      </c>
      <c r="H61" s="157" t="s">
        <v>308</v>
      </c>
      <c r="I61" s="158" t="s">
        <v>309</v>
      </c>
      <c r="J61" s="155"/>
      <c r="K61" s="102">
        <f>K62</f>
        <v>200</v>
      </c>
      <c r="L61" s="50"/>
      <c r="M61" s="37"/>
    </row>
    <row r="62" spans="1:13" ht="31.5">
      <c r="A62" s="87"/>
      <c r="B62" s="85" t="s">
        <v>253</v>
      </c>
      <c r="C62" s="101">
        <v>992</v>
      </c>
      <c r="D62" s="84" t="s">
        <v>108</v>
      </c>
      <c r="E62" s="84" t="s">
        <v>114</v>
      </c>
      <c r="F62" s="156" t="s">
        <v>123</v>
      </c>
      <c r="G62" s="157" t="s">
        <v>156</v>
      </c>
      <c r="H62" s="157" t="s">
        <v>308</v>
      </c>
      <c r="I62" s="158" t="s">
        <v>309</v>
      </c>
      <c r="J62" s="155"/>
      <c r="K62" s="102">
        <f>K63</f>
        <v>200</v>
      </c>
      <c r="L62" s="50"/>
      <c r="M62" s="37"/>
    </row>
    <row r="63" spans="1:13" ht="78.75">
      <c r="A63" s="87"/>
      <c r="B63" s="85" t="s">
        <v>325</v>
      </c>
      <c r="C63" s="101">
        <v>992</v>
      </c>
      <c r="D63" s="84" t="s">
        <v>108</v>
      </c>
      <c r="E63" s="84" t="s">
        <v>114</v>
      </c>
      <c r="F63" s="156" t="s">
        <v>123</v>
      </c>
      <c r="G63" s="157" t="s">
        <v>156</v>
      </c>
      <c r="H63" s="157" t="s">
        <v>108</v>
      </c>
      <c r="I63" s="158" t="s">
        <v>309</v>
      </c>
      <c r="J63" s="155"/>
      <c r="K63" s="102">
        <f>K64+K66</f>
        <v>200</v>
      </c>
      <c r="L63" s="50"/>
      <c r="M63" s="37"/>
    </row>
    <row r="64" spans="1:13" ht="31.5">
      <c r="A64" s="87"/>
      <c r="B64" s="85" t="s">
        <v>327</v>
      </c>
      <c r="C64" s="101">
        <v>992</v>
      </c>
      <c r="D64" s="84" t="s">
        <v>108</v>
      </c>
      <c r="E64" s="84" t="s">
        <v>114</v>
      </c>
      <c r="F64" s="156" t="s">
        <v>123</v>
      </c>
      <c r="G64" s="157" t="s">
        <v>156</v>
      </c>
      <c r="H64" s="157" t="s">
        <v>108</v>
      </c>
      <c r="I64" s="158" t="s">
        <v>326</v>
      </c>
      <c r="J64" s="155"/>
      <c r="K64" s="102">
        <f>K65</f>
        <v>50</v>
      </c>
      <c r="L64" s="50"/>
      <c r="M64" s="37"/>
    </row>
    <row r="65" spans="1:13" ht="47.25">
      <c r="A65" s="87"/>
      <c r="B65" s="159" t="s">
        <v>417</v>
      </c>
      <c r="C65" s="101">
        <v>992</v>
      </c>
      <c r="D65" s="84" t="s">
        <v>108</v>
      </c>
      <c r="E65" s="84" t="s">
        <v>114</v>
      </c>
      <c r="F65" s="156" t="s">
        <v>123</v>
      </c>
      <c r="G65" s="157" t="s">
        <v>156</v>
      </c>
      <c r="H65" s="157" t="s">
        <v>108</v>
      </c>
      <c r="I65" s="158" t="s">
        <v>326</v>
      </c>
      <c r="J65" s="155" t="s">
        <v>196</v>
      </c>
      <c r="K65" s="102">
        <v>50</v>
      </c>
      <c r="L65" s="50"/>
      <c r="M65" s="37"/>
    </row>
    <row r="66" spans="1:13" ht="31.5">
      <c r="A66" s="87"/>
      <c r="B66" s="85" t="s">
        <v>329</v>
      </c>
      <c r="C66" s="101">
        <v>992</v>
      </c>
      <c r="D66" s="84" t="s">
        <v>108</v>
      </c>
      <c r="E66" s="84" t="s">
        <v>114</v>
      </c>
      <c r="F66" s="156" t="s">
        <v>123</v>
      </c>
      <c r="G66" s="157" t="s">
        <v>156</v>
      </c>
      <c r="H66" s="157" t="s">
        <v>108</v>
      </c>
      <c r="I66" s="158" t="s">
        <v>328</v>
      </c>
      <c r="J66" s="155"/>
      <c r="K66" s="102">
        <f>K67+K68</f>
        <v>150</v>
      </c>
      <c r="L66" s="50"/>
      <c r="M66" s="37"/>
    </row>
    <row r="67" spans="1:13" ht="47.25">
      <c r="A67" s="87"/>
      <c r="B67" s="159" t="s">
        <v>417</v>
      </c>
      <c r="C67" s="101">
        <v>992</v>
      </c>
      <c r="D67" s="84" t="s">
        <v>108</v>
      </c>
      <c r="E67" s="84" t="s">
        <v>114</v>
      </c>
      <c r="F67" s="156" t="s">
        <v>123</v>
      </c>
      <c r="G67" s="157" t="s">
        <v>156</v>
      </c>
      <c r="H67" s="157" t="s">
        <v>108</v>
      </c>
      <c r="I67" s="158" t="s">
        <v>328</v>
      </c>
      <c r="J67" s="155" t="s">
        <v>196</v>
      </c>
      <c r="K67" s="102">
        <f>150-37.5</f>
        <v>112.5</v>
      </c>
      <c r="L67" s="50"/>
      <c r="M67" s="37"/>
    </row>
    <row r="68" spans="1:13" ht="15.75">
      <c r="A68" s="87"/>
      <c r="B68" s="159" t="s">
        <v>197</v>
      </c>
      <c r="C68" s="101">
        <v>992</v>
      </c>
      <c r="D68" s="84" t="s">
        <v>108</v>
      </c>
      <c r="E68" s="84" t="s">
        <v>114</v>
      </c>
      <c r="F68" s="156" t="s">
        <v>123</v>
      </c>
      <c r="G68" s="157" t="s">
        <v>156</v>
      </c>
      <c r="H68" s="157" t="s">
        <v>108</v>
      </c>
      <c r="I68" s="158" t="s">
        <v>328</v>
      </c>
      <c r="J68" s="155" t="s">
        <v>198</v>
      </c>
      <c r="K68" s="102">
        <v>37.5</v>
      </c>
      <c r="L68" s="50"/>
      <c r="M68" s="37"/>
    </row>
    <row r="69" spans="1:13" ht="31.5">
      <c r="A69" s="87"/>
      <c r="B69" s="159" t="s">
        <v>313</v>
      </c>
      <c r="C69" s="101">
        <v>992</v>
      </c>
      <c r="D69" s="84" t="s">
        <v>108</v>
      </c>
      <c r="E69" s="84" t="s">
        <v>114</v>
      </c>
      <c r="F69" s="156" t="s">
        <v>234</v>
      </c>
      <c r="G69" s="157" t="s">
        <v>189</v>
      </c>
      <c r="H69" s="157" t="s">
        <v>308</v>
      </c>
      <c r="I69" s="158" t="s">
        <v>309</v>
      </c>
      <c r="J69" s="155"/>
      <c r="K69" s="102">
        <f>K70</f>
        <v>1700</v>
      </c>
      <c r="L69" s="50"/>
      <c r="M69" s="37"/>
    </row>
    <row r="70" spans="1:13" ht="31.5">
      <c r="A70" s="87"/>
      <c r="B70" s="159" t="s">
        <v>253</v>
      </c>
      <c r="C70" s="101">
        <v>992</v>
      </c>
      <c r="D70" s="84" t="s">
        <v>108</v>
      </c>
      <c r="E70" s="84" t="s">
        <v>114</v>
      </c>
      <c r="F70" s="156" t="s">
        <v>234</v>
      </c>
      <c r="G70" s="157" t="s">
        <v>191</v>
      </c>
      <c r="H70" s="157" t="s">
        <v>308</v>
      </c>
      <c r="I70" s="158" t="s">
        <v>309</v>
      </c>
      <c r="J70" s="155"/>
      <c r="K70" s="102">
        <f>K71+K76</f>
        <v>1700</v>
      </c>
      <c r="L70" s="50"/>
      <c r="M70" s="37"/>
    </row>
    <row r="71" spans="1:13" ht="36" customHeight="1">
      <c r="A71" s="87"/>
      <c r="B71" s="159" t="s">
        <v>315</v>
      </c>
      <c r="C71" s="101">
        <v>992</v>
      </c>
      <c r="D71" s="84" t="s">
        <v>108</v>
      </c>
      <c r="E71" s="84" t="s">
        <v>114</v>
      </c>
      <c r="F71" s="156" t="s">
        <v>234</v>
      </c>
      <c r="G71" s="157" t="s">
        <v>191</v>
      </c>
      <c r="H71" s="157" t="s">
        <v>109</v>
      </c>
      <c r="I71" s="158" t="s">
        <v>309</v>
      </c>
      <c r="J71" s="155"/>
      <c r="K71" s="102">
        <f>K72+K74</f>
        <v>920</v>
      </c>
      <c r="L71" s="50"/>
      <c r="M71" s="37"/>
    </row>
    <row r="72" spans="1:13" ht="47.25">
      <c r="A72" s="87"/>
      <c r="B72" s="85" t="s">
        <v>256</v>
      </c>
      <c r="C72" s="101">
        <v>992</v>
      </c>
      <c r="D72" s="84" t="s">
        <v>108</v>
      </c>
      <c r="E72" s="84" t="s">
        <v>114</v>
      </c>
      <c r="F72" s="156" t="s">
        <v>234</v>
      </c>
      <c r="G72" s="157" t="s">
        <v>191</v>
      </c>
      <c r="H72" s="157" t="s">
        <v>109</v>
      </c>
      <c r="I72" s="158" t="s">
        <v>330</v>
      </c>
      <c r="J72" s="155"/>
      <c r="K72" s="102">
        <f>K73</f>
        <v>550</v>
      </c>
      <c r="L72" s="50"/>
      <c r="M72" s="37"/>
    </row>
    <row r="73" spans="1:13" ht="47.25">
      <c r="A73" s="87"/>
      <c r="B73" s="159" t="s">
        <v>417</v>
      </c>
      <c r="C73" s="101">
        <v>992</v>
      </c>
      <c r="D73" s="84" t="s">
        <v>108</v>
      </c>
      <c r="E73" s="84" t="s">
        <v>114</v>
      </c>
      <c r="F73" s="156" t="s">
        <v>234</v>
      </c>
      <c r="G73" s="157" t="s">
        <v>191</v>
      </c>
      <c r="H73" s="157" t="s">
        <v>109</v>
      </c>
      <c r="I73" s="158" t="s">
        <v>330</v>
      </c>
      <c r="J73" s="155" t="s">
        <v>196</v>
      </c>
      <c r="K73" s="102">
        <v>550</v>
      </c>
      <c r="L73" s="50"/>
      <c r="M73" s="37"/>
    </row>
    <row r="74" spans="1:13" ht="48.75" customHeight="1">
      <c r="A74" s="87"/>
      <c r="B74" s="85" t="s">
        <v>257</v>
      </c>
      <c r="C74" s="101">
        <v>992</v>
      </c>
      <c r="D74" s="84" t="s">
        <v>108</v>
      </c>
      <c r="E74" s="84" t="s">
        <v>114</v>
      </c>
      <c r="F74" s="156" t="s">
        <v>234</v>
      </c>
      <c r="G74" s="157" t="s">
        <v>191</v>
      </c>
      <c r="H74" s="157" t="s">
        <v>109</v>
      </c>
      <c r="I74" s="158" t="s">
        <v>333</v>
      </c>
      <c r="J74" s="155"/>
      <c r="K74" s="102">
        <f>K75</f>
        <v>370</v>
      </c>
      <c r="L74" s="50"/>
      <c r="M74" s="37"/>
    </row>
    <row r="75" spans="1:13" ht="47.25">
      <c r="A75" s="87"/>
      <c r="B75" s="159" t="s">
        <v>417</v>
      </c>
      <c r="C75" s="101">
        <v>992</v>
      </c>
      <c r="D75" s="84" t="s">
        <v>108</v>
      </c>
      <c r="E75" s="84" t="s">
        <v>114</v>
      </c>
      <c r="F75" s="156" t="s">
        <v>234</v>
      </c>
      <c r="G75" s="157" t="s">
        <v>191</v>
      </c>
      <c r="H75" s="157" t="s">
        <v>109</v>
      </c>
      <c r="I75" s="158" t="s">
        <v>333</v>
      </c>
      <c r="J75" s="155" t="s">
        <v>196</v>
      </c>
      <c r="K75" s="102">
        <v>370</v>
      </c>
      <c r="L75" s="50"/>
      <c r="M75" s="37"/>
    </row>
    <row r="76" spans="1:13" ht="63">
      <c r="A76" s="87"/>
      <c r="B76" s="85" t="s">
        <v>332</v>
      </c>
      <c r="C76" s="101">
        <v>992</v>
      </c>
      <c r="D76" s="84" t="s">
        <v>108</v>
      </c>
      <c r="E76" s="84" t="s">
        <v>114</v>
      </c>
      <c r="F76" s="156" t="s">
        <v>234</v>
      </c>
      <c r="G76" s="157" t="s">
        <v>191</v>
      </c>
      <c r="H76" s="157" t="s">
        <v>125</v>
      </c>
      <c r="I76" s="158" t="s">
        <v>309</v>
      </c>
      <c r="J76" s="155"/>
      <c r="K76" s="102">
        <f>K77</f>
        <v>780</v>
      </c>
      <c r="L76" s="50"/>
      <c r="M76" s="37"/>
    </row>
    <row r="77" spans="1:13" ht="47.25">
      <c r="A77" s="87"/>
      <c r="B77" s="85" t="s">
        <v>258</v>
      </c>
      <c r="C77" s="101">
        <v>992</v>
      </c>
      <c r="D77" s="84" t="s">
        <v>108</v>
      </c>
      <c r="E77" s="84" t="s">
        <v>114</v>
      </c>
      <c r="F77" s="156" t="s">
        <v>234</v>
      </c>
      <c r="G77" s="157" t="s">
        <v>191</v>
      </c>
      <c r="H77" s="157" t="s">
        <v>125</v>
      </c>
      <c r="I77" s="158" t="s">
        <v>331</v>
      </c>
      <c r="J77" s="155"/>
      <c r="K77" s="102">
        <f>K78+K79</f>
        <v>780</v>
      </c>
      <c r="L77" s="50"/>
      <c r="M77" s="37"/>
    </row>
    <row r="78" spans="1:13" s="57" customFormat="1" ht="47.25">
      <c r="A78" s="87"/>
      <c r="B78" s="159" t="s">
        <v>417</v>
      </c>
      <c r="C78" s="83">
        <v>992</v>
      </c>
      <c r="D78" s="84" t="s">
        <v>108</v>
      </c>
      <c r="E78" s="84" t="s">
        <v>114</v>
      </c>
      <c r="F78" s="156" t="s">
        <v>234</v>
      </c>
      <c r="G78" s="157" t="s">
        <v>191</v>
      </c>
      <c r="H78" s="157" t="s">
        <v>125</v>
      </c>
      <c r="I78" s="158" t="s">
        <v>331</v>
      </c>
      <c r="J78" s="155" t="s">
        <v>196</v>
      </c>
      <c r="K78" s="102">
        <v>30</v>
      </c>
      <c r="L78" s="56"/>
    </row>
    <row r="79" spans="1:13" s="57" customFormat="1" ht="31.5">
      <c r="A79" s="87"/>
      <c r="B79" s="85" t="s">
        <v>203</v>
      </c>
      <c r="C79" s="83">
        <v>992</v>
      </c>
      <c r="D79" s="84" t="s">
        <v>108</v>
      </c>
      <c r="E79" s="84" t="s">
        <v>114</v>
      </c>
      <c r="F79" s="156" t="s">
        <v>234</v>
      </c>
      <c r="G79" s="157" t="s">
        <v>191</v>
      </c>
      <c r="H79" s="157" t="s">
        <v>125</v>
      </c>
      <c r="I79" s="158" t="s">
        <v>331</v>
      </c>
      <c r="J79" s="155" t="s">
        <v>204</v>
      </c>
      <c r="K79" s="102">
        <v>750</v>
      </c>
      <c r="L79" s="56"/>
    </row>
    <row r="80" spans="1:13" s="57" customFormat="1" ht="39" customHeight="1">
      <c r="A80" s="87"/>
      <c r="B80" s="90" t="s">
        <v>320</v>
      </c>
      <c r="C80" s="93">
        <v>992</v>
      </c>
      <c r="D80" s="84" t="s">
        <v>108</v>
      </c>
      <c r="E80" s="84" t="s">
        <v>114</v>
      </c>
      <c r="F80" s="156" t="s">
        <v>205</v>
      </c>
      <c r="G80" s="157" t="s">
        <v>189</v>
      </c>
      <c r="H80" s="157" t="s">
        <v>308</v>
      </c>
      <c r="I80" s="158" t="s">
        <v>309</v>
      </c>
      <c r="J80" s="161"/>
      <c r="K80" s="102">
        <f>K81</f>
        <v>176.77415999999999</v>
      </c>
      <c r="L80" s="56"/>
    </row>
    <row r="81" spans="1:13" s="57" customFormat="1" ht="15.75">
      <c r="A81" s="87"/>
      <c r="B81" s="90" t="s">
        <v>422</v>
      </c>
      <c r="C81" s="93">
        <v>992</v>
      </c>
      <c r="D81" s="84" t="s">
        <v>108</v>
      </c>
      <c r="E81" s="84" t="s">
        <v>114</v>
      </c>
      <c r="F81" s="156" t="s">
        <v>205</v>
      </c>
      <c r="G81" s="157" t="s">
        <v>155</v>
      </c>
      <c r="H81" s="157" t="s">
        <v>308</v>
      </c>
      <c r="I81" s="158" t="s">
        <v>309</v>
      </c>
      <c r="J81" s="161"/>
      <c r="K81" s="102">
        <f>K82</f>
        <v>176.77415999999999</v>
      </c>
      <c r="L81" s="56"/>
    </row>
    <row r="82" spans="1:13" s="57" customFormat="1" ht="63">
      <c r="A82" s="87"/>
      <c r="B82" s="90" t="s">
        <v>421</v>
      </c>
      <c r="C82" s="93">
        <v>992</v>
      </c>
      <c r="D82" s="84" t="s">
        <v>108</v>
      </c>
      <c r="E82" s="84" t="s">
        <v>114</v>
      </c>
      <c r="F82" s="156" t="s">
        <v>205</v>
      </c>
      <c r="G82" s="157" t="s">
        <v>155</v>
      </c>
      <c r="H82" s="157" t="s">
        <v>108</v>
      </c>
      <c r="I82" s="158" t="s">
        <v>309</v>
      </c>
      <c r="J82" s="161"/>
      <c r="K82" s="102">
        <f>K83+K85+K87+K91+K89</f>
        <v>176.77415999999999</v>
      </c>
      <c r="L82" s="56"/>
    </row>
    <row r="83" spans="1:13" s="57" customFormat="1" ht="31.5">
      <c r="A83" s="87"/>
      <c r="B83" s="162" t="s">
        <v>327</v>
      </c>
      <c r="C83" s="83">
        <v>992</v>
      </c>
      <c r="D83" s="84" t="s">
        <v>108</v>
      </c>
      <c r="E83" s="84" t="s">
        <v>114</v>
      </c>
      <c r="F83" s="156" t="s">
        <v>205</v>
      </c>
      <c r="G83" s="157" t="s">
        <v>155</v>
      </c>
      <c r="H83" s="157" t="s">
        <v>108</v>
      </c>
      <c r="I83" s="158" t="s">
        <v>326</v>
      </c>
      <c r="J83" s="155"/>
      <c r="K83" s="102">
        <f>K84</f>
        <v>21.17718</v>
      </c>
      <c r="L83" s="56"/>
    </row>
    <row r="84" spans="1:13" s="57" customFormat="1" ht="47.25">
      <c r="A84" s="87"/>
      <c r="B84" s="159" t="s">
        <v>417</v>
      </c>
      <c r="C84" s="83">
        <v>992</v>
      </c>
      <c r="D84" s="84" t="s">
        <v>108</v>
      </c>
      <c r="E84" s="84" t="s">
        <v>114</v>
      </c>
      <c r="F84" s="156" t="s">
        <v>205</v>
      </c>
      <c r="G84" s="157" t="s">
        <v>155</v>
      </c>
      <c r="H84" s="157" t="s">
        <v>108</v>
      </c>
      <c r="I84" s="158" t="s">
        <v>326</v>
      </c>
      <c r="J84" s="155" t="s">
        <v>196</v>
      </c>
      <c r="K84" s="102">
        <v>21.17718</v>
      </c>
      <c r="L84" s="56"/>
    </row>
    <row r="85" spans="1:13" s="57" customFormat="1" ht="31.5">
      <c r="A85" s="87"/>
      <c r="B85" s="162" t="s">
        <v>329</v>
      </c>
      <c r="C85" s="83">
        <v>992</v>
      </c>
      <c r="D85" s="84" t="s">
        <v>108</v>
      </c>
      <c r="E85" s="84" t="s">
        <v>114</v>
      </c>
      <c r="F85" s="156" t="s">
        <v>205</v>
      </c>
      <c r="G85" s="157" t="s">
        <v>155</v>
      </c>
      <c r="H85" s="157" t="s">
        <v>108</v>
      </c>
      <c r="I85" s="158" t="s">
        <v>328</v>
      </c>
      <c r="J85" s="155"/>
      <c r="K85" s="102">
        <f>K86</f>
        <v>60.981200000000001</v>
      </c>
      <c r="L85" s="56"/>
    </row>
    <row r="86" spans="1:13" s="57" customFormat="1" ht="47.25">
      <c r="A86" s="87"/>
      <c r="B86" s="159" t="s">
        <v>417</v>
      </c>
      <c r="C86" s="83">
        <v>992</v>
      </c>
      <c r="D86" s="84" t="s">
        <v>108</v>
      </c>
      <c r="E86" s="84" t="s">
        <v>114</v>
      </c>
      <c r="F86" s="156" t="s">
        <v>205</v>
      </c>
      <c r="G86" s="157" t="s">
        <v>155</v>
      </c>
      <c r="H86" s="157" t="s">
        <v>108</v>
      </c>
      <c r="I86" s="158" t="s">
        <v>328</v>
      </c>
      <c r="J86" s="155" t="s">
        <v>196</v>
      </c>
      <c r="K86" s="102">
        <v>60.981200000000001</v>
      </c>
      <c r="L86" s="56"/>
    </row>
    <row r="87" spans="1:13" s="57" customFormat="1" ht="47.25">
      <c r="A87" s="87"/>
      <c r="B87" s="162" t="s">
        <v>256</v>
      </c>
      <c r="C87" s="83">
        <v>992</v>
      </c>
      <c r="D87" s="84" t="s">
        <v>108</v>
      </c>
      <c r="E87" s="84" t="s">
        <v>114</v>
      </c>
      <c r="F87" s="156" t="s">
        <v>205</v>
      </c>
      <c r="G87" s="157" t="s">
        <v>155</v>
      </c>
      <c r="H87" s="157" t="s">
        <v>108</v>
      </c>
      <c r="I87" s="158" t="s">
        <v>330</v>
      </c>
      <c r="J87" s="155"/>
      <c r="K87" s="102">
        <f>K88</f>
        <v>62.946779999999997</v>
      </c>
      <c r="L87" s="56"/>
    </row>
    <row r="88" spans="1:13" s="57" customFormat="1" ht="47.25">
      <c r="A88" s="87"/>
      <c r="B88" s="159" t="s">
        <v>417</v>
      </c>
      <c r="C88" s="83">
        <v>992</v>
      </c>
      <c r="D88" s="84" t="s">
        <v>108</v>
      </c>
      <c r="E88" s="84" t="s">
        <v>114</v>
      </c>
      <c r="F88" s="156" t="s">
        <v>205</v>
      </c>
      <c r="G88" s="157" t="s">
        <v>155</v>
      </c>
      <c r="H88" s="157" t="s">
        <v>108</v>
      </c>
      <c r="I88" s="158" t="s">
        <v>330</v>
      </c>
      <c r="J88" s="155" t="s">
        <v>196</v>
      </c>
      <c r="K88" s="102">
        <v>62.946779999999997</v>
      </c>
      <c r="L88" s="56"/>
    </row>
    <row r="89" spans="1:13" s="57" customFormat="1" ht="47.25">
      <c r="A89" s="87"/>
      <c r="B89" s="162" t="s">
        <v>258</v>
      </c>
      <c r="C89" s="83">
        <v>992</v>
      </c>
      <c r="D89" s="84" t="s">
        <v>108</v>
      </c>
      <c r="E89" s="84" t="s">
        <v>114</v>
      </c>
      <c r="F89" s="156" t="s">
        <v>205</v>
      </c>
      <c r="G89" s="157" t="s">
        <v>155</v>
      </c>
      <c r="H89" s="157" t="s">
        <v>108</v>
      </c>
      <c r="I89" s="158" t="s">
        <v>331</v>
      </c>
      <c r="J89" s="155"/>
      <c r="K89" s="102">
        <f>K90</f>
        <v>1.4850000000000001</v>
      </c>
      <c r="L89" s="56"/>
    </row>
    <row r="90" spans="1:13" s="57" customFormat="1" ht="47.25">
      <c r="A90" s="87"/>
      <c r="B90" s="159" t="s">
        <v>417</v>
      </c>
      <c r="C90" s="83">
        <v>992</v>
      </c>
      <c r="D90" s="84" t="s">
        <v>108</v>
      </c>
      <c r="E90" s="84" t="s">
        <v>114</v>
      </c>
      <c r="F90" s="156" t="s">
        <v>205</v>
      </c>
      <c r="G90" s="157" t="s">
        <v>155</v>
      </c>
      <c r="H90" s="157" t="s">
        <v>108</v>
      </c>
      <c r="I90" s="158" t="s">
        <v>331</v>
      </c>
      <c r="J90" s="155" t="s">
        <v>196</v>
      </c>
      <c r="K90" s="102">
        <v>1.4850000000000001</v>
      </c>
      <c r="L90" s="56"/>
    </row>
    <row r="91" spans="1:13" s="57" customFormat="1" ht="49.5" customHeight="1">
      <c r="A91" s="87"/>
      <c r="B91" s="162" t="s">
        <v>257</v>
      </c>
      <c r="C91" s="83">
        <v>992</v>
      </c>
      <c r="D91" s="84" t="s">
        <v>108</v>
      </c>
      <c r="E91" s="84" t="s">
        <v>114</v>
      </c>
      <c r="F91" s="156" t="s">
        <v>205</v>
      </c>
      <c r="G91" s="157" t="s">
        <v>155</v>
      </c>
      <c r="H91" s="157" t="s">
        <v>108</v>
      </c>
      <c r="I91" s="158" t="s">
        <v>333</v>
      </c>
      <c r="J91" s="155"/>
      <c r="K91" s="102">
        <f>K92</f>
        <v>30.184000000000001</v>
      </c>
      <c r="L91" s="56"/>
    </row>
    <row r="92" spans="1:13" s="57" customFormat="1" ht="47.25">
      <c r="A92" s="87"/>
      <c r="B92" s="159" t="s">
        <v>417</v>
      </c>
      <c r="C92" s="83">
        <v>992</v>
      </c>
      <c r="D92" s="84" t="s">
        <v>108</v>
      </c>
      <c r="E92" s="84" t="s">
        <v>114</v>
      </c>
      <c r="F92" s="156" t="s">
        <v>205</v>
      </c>
      <c r="G92" s="157" t="s">
        <v>155</v>
      </c>
      <c r="H92" s="157" t="s">
        <v>108</v>
      </c>
      <c r="I92" s="158" t="s">
        <v>333</v>
      </c>
      <c r="J92" s="155" t="s">
        <v>196</v>
      </c>
      <c r="K92" s="102">
        <v>30.184000000000001</v>
      </c>
      <c r="L92" s="56"/>
    </row>
    <row r="93" spans="1:13" ht="31.5">
      <c r="A93" s="87" t="s">
        <v>213</v>
      </c>
      <c r="B93" s="90" t="s">
        <v>115</v>
      </c>
      <c r="C93" s="83">
        <v>992</v>
      </c>
      <c r="D93" s="84" t="s">
        <v>116</v>
      </c>
      <c r="E93" s="105"/>
      <c r="F93" s="156"/>
      <c r="G93" s="157"/>
      <c r="H93" s="157"/>
      <c r="I93" s="158"/>
      <c r="J93" s="160"/>
      <c r="K93" s="102">
        <f>K94+K117+K128</f>
        <v>8617.4998699999996</v>
      </c>
      <c r="L93" s="50"/>
      <c r="M93" s="37"/>
    </row>
    <row r="94" spans="1:13" ht="63">
      <c r="A94" s="87"/>
      <c r="B94" s="90" t="s">
        <v>60</v>
      </c>
      <c r="C94" s="83">
        <v>992</v>
      </c>
      <c r="D94" s="84" t="s">
        <v>116</v>
      </c>
      <c r="E94" s="84" t="s">
        <v>117</v>
      </c>
      <c r="F94" s="156"/>
      <c r="G94" s="157"/>
      <c r="H94" s="157"/>
      <c r="I94" s="158"/>
      <c r="J94" s="155"/>
      <c r="K94" s="102">
        <f>K95+K110</f>
        <v>8446.2218699999994</v>
      </c>
      <c r="L94" s="50"/>
      <c r="M94" s="37"/>
    </row>
    <row r="95" spans="1:13" ht="31.5">
      <c r="A95" s="87"/>
      <c r="B95" s="90" t="s">
        <v>334</v>
      </c>
      <c r="C95" s="83">
        <v>992</v>
      </c>
      <c r="D95" s="84" t="s">
        <v>116</v>
      </c>
      <c r="E95" s="84" t="s">
        <v>117</v>
      </c>
      <c r="F95" s="156" t="s">
        <v>126</v>
      </c>
      <c r="G95" s="157" t="s">
        <v>189</v>
      </c>
      <c r="H95" s="157" t="s">
        <v>308</v>
      </c>
      <c r="I95" s="158" t="s">
        <v>309</v>
      </c>
      <c r="J95" s="155"/>
      <c r="K95" s="102">
        <f>K96</f>
        <v>7681.3048699999999</v>
      </c>
      <c r="L95" s="50"/>
      <c r="M95" s="37"/>
    </row>
    <row r="96" spans="1:13" ht="63">
      <c r="A96" s="87"/>
      <c r="B96" s="90" t="s">
        <v>337</v>
      </c>
      <c r="C96" s="83">
        <v>992</v>
      </c>
      <c r="D96" s="84" t="s">
        <v>116</v>
      </c>
      <c r="E96" s="84" t="s">
        <v>117</v>
      </c>
      <c r="F96" s="156" t="s">
        <v>126</v>
      </c>
      <c r="G96" s="157" t="s">
        <v>191</v>
      </c>
      <c r="H96" s="157" t="s">
        <v>308</v>
      </c>
      <c r="I96" s="158" t="s">
        <v>309</v>
      </c>
      <c r="J96" s="155"/>
      <c r="K96" s="102">
        <f>K97+K105</f>
        <v>7681.3048699999999</v>
      </c>
      <c r="L96" s="50"/>
      <c r="M96" s="37"/>
    </row>
    <row r="97" spans="1:13" ht="31.5">
      <c r="A97" s="87"/>
      <c r="B97" s="90" t="s">
        <v>339</v>
      </c>
      <c r="C97" s="83">
        <v>992</v>
      </c>
      <c r="D97" s="84" t="s">
        <v>116</v>
      </c>
      <c r="E97" s="84" t="s">
        <v>117</v>
      </c>
      <c r="F97" s="156" t="s">
        <v>126</v>
      </c>
      <c r="G97" s="157" t="s">
        <v>191</v>
      </c>
      <c r="H97" s="157" t="s">
        <v>109</v>
      </c>
      <c r="I97" s="158" t="s">
        <v>309</v>
      </c>
      <c r="J97" s="155"/>
      <c r="K97" s="102">
        <f>K98+K102</f>
        <v>7461.3048699999999</v>
      </c>
      <c r="L97" s="50"/>
      <c r="M97" s="37"/>
    </row>
    <row r="98" spans="1:13" ht="94.5">
      <c r="A98" s="87"/>
      <c r="B98" s="90" t="s">
        <v>340</v>
      </c>
      <c r="C98" s="83">
        <v>992</v>
      </c>
      <c r="D98" s="84" t="s">
        <v>116</v>
      </c>
      <c r="E98" s="84" t="s">
        <v>117</v>
      </c>
      <c r="F98" s="156" t="s">
        <v>126</v>
      </c>
      <c r="G98" s="157" t="s">
        <v>191</v>
      </c>
      <c r="H98" s="157" t="s">
        <v>109</v>
      </c>
      <c r="I98" s="158" t="s">
        <v>338</v>
      </c>
      <c r="J98" s="155"/>
      <c r="K98" s="102">
        <f>K99+K100+K101</f>
        <v>3961.3048699999999</v>
      </c>
      <c r="L98" s="50"/>
      <c r="M98" s="37"/>
    </row>
    <row r="99" spans="1:13" ht="94.5">
      <c r="A99" s="87"/>
      <c r="B99" s="159" t="s">
        <v>193</v>
      </c>
      <c r="C99" s="83">
        <v>992</v>
      </c>
      <c r="D99" s="84" t="s">
        <v>116</v>
      </c>
      <c r="E99" s="84" t="s">
        <v>117</v>
      </c>
      <c r="F99" s="156" t="s">
        <v>126</v>
      </c>
      <c r="G99" s="157" t="s">
        <v>191</v>
      </c>
      <c r="H99" s="157" t="s">
        <v>109</v>
      </c>
      <c r="I99" s="158" t="s">
        <v>338</v>
      </c>
      <c r="J99" s="155" t="s">
        <v>194</v>
      </c>
      <c r="K99" s="102">
        <f>5167-2000</f>
        <v>3167</v>
      </c>
      <c r="L99" s="50"/>
      <c r="M99" s="37"/>
    </row>
    <row r="100" spans="1:13" ht="47.25">
      <c r="A100" s="87"/>
      <c r="B100" s="159" t="s">
        <v>417</v>
      </c>
      <c r="C100" s="83">
        <v>992</v>
      </c>
      <c r="D100" s="84" t="s">
        <v>116</v>
      </c>
      <c r="E100" s="84" t="s">
        <v>117</v>
      </c>
      <c r="F100" s="156" t="s">
        <v>126</v>
      </c>
      <c r="G100" s="157" t="s">
        <v>191</v>
      </c>
      <c r="H100" s="157" t="s">
        <v>109</v>
      </c>
      <c r="I100" s="158" t="s">
        <v>338</v>
      </c>
      <c r="J100" s="155" t="s">
        <v>196</v>
      </c>
      <c r="K100" s="102">
        <f>957.4-198.69513</f>
        <v>758.70487000000003</v>
      </c>
      <c r="L100" s="50"/>
      <c r="M100" s="37"/>
    </row>
    <row r="101" spans="1:13" s="47" customFormat="1" ht="15.75">
      <c r="A101" s="94"/>
      <c r="B101" s="90" t="s">
        <v>197</v>
      </c>
      <c r="C101" s="83">
        <v>992</v>
      </c>
      <c r="D101" s="84" t="s">
        <v>116</v>
      </c>
      <c r="E101" s="84" t="s">
        <v>117</v>
      </c>
      <c r="F101" s="156" t="s">
        <v>126</v>
      </c>
      <c r="G101" s="157" t="s">
        <v>191</v>
      </c>
      <c r="H101" s="157" t="s">
        <v>109</v>
      </c>
      <c r="I101" s="158" t="s">
        <v>338</v>
      </c>
      <c r="J101" s="155" t="s">
        <v>198</v>
      </c>
      <c r="K101" s="102">
        <v>35.6</v>
      </c>
      <c r="L101" s="48"/>
    </row>
    <row r="102" spans="1:13" s="47" customFormat="1" ht="78.75">
      <c r="A102" s="87"/>
      <c r="B102" s="90" t="s">
        <v>445</v>
      </c>
      <c r="C102" s="83">
        <v>992</v>
      </c>
      <c r="D102" s="84" t="s">
        <v>116</v>
      </c>
      <c r="E102" s="84" t="s">
        <v>117</v>
      </c>
      <c r="F102" s="156" t="s">
        <v>126</v>
      </c>
      <c r="G102" s="157" t="s">
        <v>191</v>
      </c>
      <c r="H102" s="157" t="s">
        <v>109</v>
      </c>
      <c r="I102" s="158" t="s">
        <v>444</v>
      </c>
      <c r="J102" s="155"/>
      <c r="K102" s="102">
        <f>K103+K104</f>
        <v>3500</v>
      </c>
      <c r="L102" s="48"/>
    </row>
    <row r="103" spans="1:13" s="47" customFormat="1" ht="94.5">
      <c r="A103" s="87"/>
      <c r="B103" s="159" t="s">
        <v>193</v>
      </c>
      <c r="C103" s="83">
        <v>992</v>
      </c>
      <c r="D103" s="84" t="s">
        <v>116</v>
      </c>
      <c r="E103" s="84" t="s">
        <v>117</v>
      </c>
      <c r="F103" s="156" t="s">
        <v>126</v>
      </c>
      <c r="G103" s="157" t="s">
        <v>191</v>
      </c>
      <c r="H103" s="157" t="s">
        <v>109</v>
      </c>
      <c r="I103" s="158" t="s">
        <v>444</v>
      </c>
      <c r="J103" s="155" t="s">
        <v>194</v>
      </c>
      <c r="K103" s="102">
        <f>2000</f>
        <v>2000</v>
      </c>
      <c r="L103" s="48"/>
    </row>
    <row r="104" spans="1:13" s="47" customFormat="1" ht="47.25">
      <c r="A104" s="87"/>
      <c r="B104" s="159" t="s">
        <v>417</v>
      </c>
      <c r="C104" s="83">
        <v>992</v>
      </c>
      <c r="D104" s="84" t="s">
        <v>116</v>
      </c>
      <c r="E104" s="84" t="s">
        <v>117</v>
      </c>
      <c r="F104" s="156" t="s">
        <v>126</v>
      </c>
      <c r="G104" s="157" t="s">
        <v>191</v>
      </c>
      <c r="H104" s="157" t="s">
        <v>109</v>
      </c>
      <c r="I104" s="158" t="s">
        <v>444</v>
      </c>
      <c r="J104" s="155" t="s">
        <v>196</v>
      </c>
      <c r="K104" s="102">
        <f>1500</f>
        <v>1500</v>
      </c>
      <c r="L104" s="48"/>
    </row>
    <row r="105" spans="1:13" ht="63">
      <c r="A105" s="87"/>
      <c r="B105" s="86" t="s">
        <v>342</v>
      </c>
      <c r="C105" s="83">
        <v>992</v>
      </c>
      <c r="D105" s="84" t="s">
        <v>116</v>
      </c>
      <c r="E105" s="84" t="s">
        <v>117</v>
      </c>
      <c r="F105" s="156" t="s">
        <v>126</v>
      </c>
      <c r="G105" s="157" t="s">
        <v>191</v>
      </c>
      <c r="H105" s="157" t="s">
        <v>116</v>
      </c>
      <c r="I105" s="158" t="s">
        <v>309</v>
      </c>
      <c r="J105" s="155"/>
      <c r="K105" s="102">
        <f>K106+K108</f>
        <v>220</v>
      </c>
      <c r="L105" s="50"/>
      <c r="M105" s="37"/>
    </row>
    <row r="106" spans="1:13" ht="78.75">
      <c r="A106" s="87"/>
      <c r="B106" s="86" t="s">
        <v>261</v>
      </c>
      <c r="C106" s="83">
        <v>992</v>
      </c>
      <c r="D106" s="84" t="s">
        <v>116</v>
      </c>
      <c r="E106" s="84" t="s">
        <v>117</v>
      </c>
      <c r="F106" s="156" t="s">
        <v>126</v>
      </c>
      <c r="G106" s="157" t="s">
        <v>191</v>
      </c>
      <c r="H106" s="157" t="s">
        <v>116</v>
      </c>
      <c r="I106" s="158" t="s">
        <v>341</v>
      </c>
      <c r="J106" s="155"/>
      <c r="K106" s="102">
        <f>K107</f>
        <v>100</v>
      </c>
      <c r="L106" s="50"/>
      <c r="M106" s="37"/>
    </row>
    <row r="107" spans="1:13" ht="47.25">
      <c r="A107" s="87"/>
      <c r="B107" s="159" t="s">
        <v>417</v>
      </c>
      <c r="C107" s="83">
        <v>992</v>
      </c>
      <c r="D107" s="84" t="s">
        <v>116</v>
      </c>
      <c r="E107" s="84" t="s">
        <v>117</v>
      </c>
      <c r="F107" s="156" t="s">
        <v>126</v>
      </c>
      <c r="G107" s="157" t="s">
        <v>191</v>
      </c>
      <c r="H107" s="157" t="s">
        <v>116</v>
      </c>
      <c r="I107" s="158" t="s">
        <v>341</v>
      </c>
      <c r="J107" s="155" t="s">
        <v>196</v>
      </c>
      <c r="K107" s="102">
        <v>100</v>
      </c>
      <c r="L107" s="50"/>
      <c r="M107" s="37"/>
    </row>
    <row r="108" spans="1:13" ht="47.25">
      <c r="A108" s="87"/>
      <c r="B108" s="86" t="s">
        <v>260</v>
      </c>
      <c r="C108" s="83">
        <v>992</v>
      </c>
      <c r="D108" s="84" t="s">
        <v>116</v>
      </c>
      <c r="E108" s="84" t="s">
        <v>117</v>
      </c>
      <c r="F108" s="156" t="s">
        <v>126</v>
      </c>
      <c r="G108" s="157" t="s">
        <v>191</v>
      </c>
      <c r="H108" s="157" t="s">
        <v>116</v>
      </c>
      <c r="I108" s="158" t="s">
        <v>343</v>
      </c>
      <c r="J108" s="155"/>
      <c r="K108" s="102">
        <f>K109</f>
        <v>120</v>
      </c>
      <c r="L108" s="50"/>
      <c r="M108" s="37"/>
    </row>
    <row r="109" spans="1:13" ht="47.25">
      <c r="A109" s="87"/>
      <c r="B109" s="159" t="s">
        <v>417</v>
      </c>
      <c r="C109" s="83">
        <v>992</v>
      </c>
      <c r="D109" s="84" t="s">
        <v>116</v>
      </c>
      <c r="E109" s="84" t="s">
        <v>117</v>
      </c>
      <c r="F109" s="156" t="s">
        <v>126</v>
      </c>
      <c r="G109" s="157" t="s">
        <v>191</v>
      </c>
      <c r="H109" s="157" t="s">
        <v>116</v>
      </c>
      <c r="I109" s="158" t="s">
        <v>343</v>
      </c>
      <c r="J109" s="155" t="s">
        <v>196</v>
      </c>
      <c r="K109" s="102">
        <v>120</v>
      </c>
      <c r="L109" s="50"/>
      <c r="M109" s="37"/>
    </row>
    <row r="110" spans="1:13" ht="39.75" customHeight="1">
      <c r="A110" s="87"/>
      <c r="B110" s="90" t="s">
        <v>320</v>
      </c>
      <c r="C110" s="93">
        <v>992</v>
      </c>
      <c r="D110" s="94" t="s">
        <v>116</v>
      </c>
      <c r="E110" s="94" t="s">
        <v>117</v>
      </c>
      <c r="F110" s="156" t="s">
        <v>205</v>
      </c>
      <c r="G110" s="157" t="s">
        <v>189</v>
      </c>
      <c r="H110" s="157" t="s">
        <v>308</v>
      </c>
      <c r="I110" s="158" t="s">
        <v>309</v>
      </c>
      <c r="J110" s="161"/>
      <c r="K110" s="102">
        <f>K111</f>
        <v>764.91700000000003</v>
      </c>
      <c r="L110" s="50"/>
      <c r="M110" s="37"/>
    </row>
    <row r="111" spans="1:13" ht="15.75">
      <c r="A111" s="87"/>
      <c r="B111" s="90" t="s">
        <v>422</v>
      </c>
      <c r="C111" s="93">
        <v>992</v>
      </c>
      <c r="D111" s="94" t="s">
        <v>116</v>
      </c>
      <c r="E111" s="94" t="s">
        <v>117</v>
      </c>
      <c r="F111" s="156" t="s">
        <v>205</v>
      </c>
      <c r="G111" s="157" t="s">
        <v>155</v>
      </c>
      <c r="H111" s="157" t="s">
        <v>308</v>
      </c>
      <c r="I111" s="158" t="s">
        <v>309</v>
      </c>
      <c r="J111" s="161"/>
      <c r="K111" s="102">
        <f>K112</f>
        <v>764.91700000000003</v>
      </c>
      <c r="L111" s="50"/>
      <c r="M111" s="37"/>
    </row>
    <row r="112" spans="1:13" ht="52.5" customHeight="1">
      <c r="A112" s="87"/>
      <c r="B112" s="90" t="s">
        <v>421</v>
      </c>
      <c r="C112" s="93">
        <v>992</v>
      </c>
      <c r="D112" s="94" t="s">
        <v>116</v>
      </c>
      <c r="E112" s="94" t="s">
        <v>117</v>
      </c>
      <c r="F112" s="156" t="s">
        <v>205</v>
      </c>
      <c r="G112" s="157" t="s">
        <v>155</v>
      </c>
      <c r="H112" s="157" t="s">
        <v>108</v>
      </c>
      <c r="I112" s="158" t="s">
        <v>309</v>
      </c>
      <c r="J112" s="161"/>
      <c r="K112" s="102">
        <f>K113+K115</f>
        <v>764.91700000000003</v>
      </c>
      <c r="L112" s="50"/>
      <c r="M112" s="37"/>
    </row>
    <row r="113" spans="1:13" ht="78.75">
      <c r="A113" s="87"/>
      <c r="B113" s="162" t="s">
        <v>261</v>
      </c>
      <c r="C113" s="83">
        <v>992</v>
      </c>
      <c r="D113" s="84" t="s">
        <v>116</v>
      </c>
      <c r="E113" s="84" t="s">
        <v>117</v>
      </c>
      <c r="F113" s="156" t="s">
        <v>205</v>
      </c>
      <c r="G113" s="157" t="s">
        <v>155</v>
      </c>
      <c r="H113" s="157" t="s">
        <v>108</v>
      </c>
      <c r="I113" s="158" t="s">
        <v>341</v>
      </c>
      <c r="J113" s="155"/>
      <c r="K113" s="102">
        <f>K114</f>
        <v>684.91700000000003</v>
      </c>
      <c r="L113" s="50"/>
      <c r="M113" s="37"/>
    </row>
    <row r="114" spans="1:13" ht="47.25">
      <c r="A114" s="87"/>
      <c r="B114" s="159" t="s">
        <v>417</v>
      </c>
      <c r="C114" s="83">
        <v>992</v>
      </c>
      <c r="D114" s="84" t="s">
        <v>116</v>
      </c>
      <c r="E114" s="84" t="s">
        <v>117</v>
      </c>
      <c r="F114" s="156" t="s">
        <v>205</v>
      </c>
      <c r="G114" s="157" t="s">
        <v>155</v>
      </c>
      <c r="H114" s="157" t="s">
        <v>108</v>
      </c>
      <c r="I114" s="158" t="s">
        <v>341</v>
      </c>
      <c r="J114" s="155" t="s">
        <v>196</v>
      </c>
      <c r="K114" s="102">
        <v>684.91700000000003</v>
      </c>
      <c r="L114" s="50"/>
      <c r="M114" s="37"/>
    </row>
    <row r="115" spans="1:13" ht="47.25">
      <c r="A115" s="87"/>
      <c r="B115" s="162" t="s">
        <v>260</v>
      </c>
      <c r="C115" s="83">
        <v>992</v>
      </c>
      <c r="D115" s="84" t="s">
        <v>116</v>
      </c>
      <c r="E115" s="84" t="s">
        <v>117</v>
      </c>
      <c r="F115" s="156" t="s">
        <v>205</v>
      </c>
      <c r="G115" s="157" t="s">
        <v>155</v>
      </c>
      <c r="H115" s="157" t="s">
        <v>108</v>
      </c>
      <c r="I115" s="158" t="s">
        <v>343</v>
      </c>
      <c r="J115" s="155"/>
      <c r="K115" s="102">
        <f>K116</f>
        <v>80</v>
      </c>
      <c r="L115" s="50"/>
      <c r="M115" s="37"/>
    </row>
    <row r="116" spans="1:13" ht="47.25">
      <c r="A116" s="87"/>
      <c r="B116" s="159" t="s">
        <v>417</v>
      </c>
      <c r="C116" s="83">
        <v>992</v>
      </c>
      <c r="D116" s="84" t="s">
        <v>116</v>
      </c>
      <c r="E116" s="84" t="s">
        <v>117</v>
      </c>
      <c r="F116" s="156" t="s">
        <v>205</v>
      </c>
      <c r="G116" s="157" t="s">
        <v>155</v>
      </c>
      <c r="H116" s="157" t="s">
        <v>108</v>
      </c>
      <c r="I116" s="158" t="s">
        <v>343</v>
      </c>
      <c r="J116" s="155" t="s">
        <v>196</v>
      </c>
      <c r="K116" s="102">
        <v>80</v>
      </c>
      <c r="L116" s="50"/>
      <c r="M116" s="37"/>
    </row>
    <row r="117" spans="1:13" ht="15.75">
      <c r="A117" s="87"/>
      <c r="B117" s="90" t="s">
        <v>233</v>
      </c>
      <c r="C117" s="83">
        <v>992</v>
      </c>
      <c r="D117" s="84" t="s">
        <v>116</v>
      </c>
      <c r="E117" s="84" t="s">
        <v>125</v>
      </c>
      <c r="F117" s="156"/>
      <c r="G117" s="157"/>
      <c r="H117" s="157"/>
      <c r="I117" s="158"/>
      <c r="J117" s="155"/>
      <c r="K117" s="102">
        <f>K118+K123</f>
        <v>151.27799999999999</v>
      </c>
      <c r="L117" s="50"/>
      <c r="M117" s="37"/>
    </row>
    <row r="118" spans="1:13" ht="31.5">
      <c r="A118" s="87"/>
      <c r="B118" s="90" t="s">
        <v>334</v>
      </c>
      <c r="C118" s="83">
        <v>992</v>
      </c>
      <c r="D118" s="84" t="s">
        <v>116</v>
      </c>
      <c r="E118" s="84" t="s">
        <v>125</v>
      </c>
      <c r="F118" s="156" t="s">
        <v>126</v>
      </c>
      <c r="G118" s="157" t="s">
        <v>189</v>
      </c>
      <c r="H118" s="157" t="s">
        <v>308</v>
      </c>
      <c r="I118" s="158" t="s">
        <v>309</v>
      </c>
      <c r="J118" s="155"/>
      <c r="K118" s="102">
        <f>K119</f>
        <v>120</v>
      </c>
      <c r="L118" s="50"/>
      <c r="M118" s="37"/>
    </row>
    <row r="119" spans="1:13" ht="15.75">
      <c r="A119" s="87"/>
      <c r="B119" s="90" t="s">
        <v>238</v>
      </c>
      <c r="C119" s="83">
        <v>992</v>
      </c>
      <c r="D119" s="84" t="s">
        <v>116</v>
      </c>
      <c r="E119" s="84" t="s">
        <v>125</v>
      </c>
      <c r="F119" s="156" t="s">
        <v>126</v>
      </c>
      <c r="G119" s="157" t="s">
        <v>158</v>
      </c>
      <c r="H119" s="157" t="s">
        <v>308</v>
      </c>
      <c r="I119" s="158" t="s">
        <v>309</v>
      </c>
      <c r="J119" s="155"/>
      <c r="K119" s="102">
        <f>K120</f>
        <v>120</v>
      </c>
      <c r="L119" s="50"/>
      <c r="M119" s="37"/>
    </row>
    <row r="120" spans="1:13" ht="31.5">
      <c r="A120" s="87"/>
      <c r="B120" s="90" t="s">
        <v>335</v>
      </c>
      <c r="C120" s="83">
        <v>992</v>
      </c>
      <c r="D120" s="84" t="s">
        <v>116</v>
      </c>
      <c r="E120" s="84" t="s">
        <v>125</v>
      </c>
      <c r="F120" s="156" t="s">
        <v>126</v>
      </c>
      <c r="G120" s="157" t="s">
        <v>158</v>
      </c>
      <c r="H120" s="157" t="s">
        <v>108</v>
      </c>
      <c r="I120" s="158" t="s">
        <v>309</v>
      </c>
      <c r="J120" s="155"/>
      <c r="K120" s="102">
        <f>K121</f>
        <v>120</v>
      </c>
      <c r="L120" s="50"/>
      <c r="M120" s="37"/>
    </row>
    <row r="121" spans="1:13" ht="15.75">
      <c r="A121" s="87"/>
      <c r="B121" s="86" t="s">
        <v>262</v>
      </c>
      <c r="C121" s="83">
        <v>992</v>
      </c>
      <c r="D121" s="84" t="s">
        <v>116</v>
      </c>
      <c r="E121" s="84" t="s">
        <v>125</v>
      </c>
      <c r="F121" s="156" t="s">
        <v>126</v>
      </c>
      <c r="G121" s="157" t="s">
        <v>158</v>
      </c>
      <c r="H121" s="157" t="s">
        <v>108</v>
      </c>
      <c r="I121" s="158" t="s">
        <v>336</v>
      </c>
      <c r="J121" s="155"/>
      <c r="K121" s="102">
        <f>K122</f>
        <v>120</v>
      </c>
      <c r="L121" s="50"/>
      <c r="M121" s="37"/>
    </row>
    <row r="122" spans="1:13" ht="47.25">
      <c r="A122" s="87"/>
      <c r="B122" s="159" t="s">
        <v>417</v>
      </c>
      <c r="C122" s="83">
        <v>992</v>
      </c>
      <c r="D122" s="84" t="s">
        <v>116</v>
      </c>
      <c r="E122" s="84" t="s">
        <v>125</v>
      </c>
      <c r="F122" s="156" t="s">
        <v>126</v>
      </c>
      <c r="G122" s="157" t="s">
        <v>158</v>
      </c>
      <c r="H122" s="157" t="s">
        <v>108</v>
      </c>
      <c r="I122" s="158" t="s">
        <v>336</v>
      </c>
      <c r="J122" s="155" t="s">
        <v>196</v>
      </c>
      <c r="K122" s="102">
        <v>120</v>
      </c>
      <c r="L122" s="50"/>
      <c r="M122" s="37"/>
    </row>
    <row r="123" spans="1:13" ht="38.25" customHeight="1">
      <c r="A123" s="87"/>
      <c r="B123" s="90" t="s">
        <v>320</v>
      </c>
      <c r="C123" s="93">
        <v>992</v>
      </c>
      <c r="D123" s="84" t="s">
        <v>116</v>
      </c>
      <c r="E123" s="84" t="s">
        <v>125</v>
      </c>
      <c r="F123" s="156" t="s">
        <v>205</v>
      </c>
      <c r="G123" s="157" t="s">
        <v>189</v>
      </c>
      <c r="H123" s="157" t="s">
        <v>308</v>
      </c>
      <c r="I123" s="158" t="s">
        <v>309</v>
      </c>
      <c r="J123" s="161"/>
      <c r="K123" s="102">
        <f>K124</f>
        <v>31.277999999999999</v>
      </c>
      <c r="L123" s="50"/>
      <c r="M123" s="37"/>
    </row>
    <row r="124" spans="1:13" ht="15.75">
      <c r="A124" s="87"/>
      <c r="B124" s="90" t="s">
        <v>422</v>
      </c>
      <c r="C124" s="93">
        <v>992</v>
      </c>
      <c r="D124" s="84" t="s">
        <v>116</v>
      </c>
      <c r="E124" s="84" t="s">
        <v>125</v>
      </c>
      <c r="F124" s="156" t="s">
        <v>205</v>
      </c>
      <c r="G124" s="157" t="s">
        <v>155</v>
      </c>
      <c r="H124" s="157" t="s">
        <v>308</v>
      </c>
      <c r="I124" s="158" t="s">
        <v>309</v>
      </c>
      <c r="J124" s="161"/>
      <c r="K124" s="102">
        <f>K125</f>
        <v>31.277999999999999</v>
      </c>
      <c r="L124" s="50"/>
      <c r="M124" s="37"/>
    </row>
    <row r="125" spans="1:13" ht="51" customHeight="1">
      <c r="A125" s="87"/>
      <c r="B125" s="90" t="s">
        <v>421</v>
      </c>
      <c r="C125" s="93">
        <v>992</v>
      </c>
      <c r="D125" s="84" t="s">
        <v>116</v>
      </c>
      <c r="E125" s="84" t="s">
        <v>125</v>
      </c>
      <c r="F125" s="156" t="s">
        <v>205</v>
      </c>
      <c r="G125" s="157" t="s">
        <v>155</v>
      </c>
      <c r="H125" s="157" t="s">
        <v>108</v>
      </c>
      <c r="I125" s="158" t="s">
        <v>309</v>
      </c>
      <c r="J125" s="161"/>
      <c r="K125" s="102">
        <f>K126</f>
        <v>31.277999999999999</v>
      </c>
      <c r="L125" s="50"/>
      <c r="M125" s="37"/>
    </row>
    <row r="126" spans="1:13" ht="15.75">
      <c r="A126" s="87"/>
      <c r="B126" s="162" t="s">
        <v>262</v>
      </c>
      <c r="C126" s="83">
        <v>992</v>
      </c>
      <c r="D126" s="84" t="s">
        <v>116</v>
      </c>
      <c r="E126" s="84" t="s">
        <v>125</v>
      </c>
      <c r="F126" s="156" t="s">
        <v>205</v>
      </c>
      <c r="G126" s="157" t="s">
        <v>155</v>
      </c>
      <c r="H126" s="157" t="s">
        <v>108</v>
      </c>
      <c r="I126" s="158" t="s">
        <v>336</v>
      </c>
      <c r="J126" s="155"/>
      <c r="K126" s="102">
        <f>K127</f>
        <v>31.277999999999999</v>
      </c>
      <c r="L126" s="50"/>
      <c r="M126" s="37"/>
    </row>
    <row r="127" spans="1:13" ht="47.25">
      <c r="A127" s="87"/>
      <c r="B127" s="159" t="s">
        <v>417</v>
      </c>
      <c r="C127" s="83">
        <v>992</v>
      </c>
      <c r="D127" s="84" t="s">
        <v>116</v>
      </c>
      <c r="E127" s="84" t="s">
        <v>125</v>
      </c>
      <c r="F127" s="156" t="s">
        <v>205</v>
      </c>
      <c r="G127" s="157" t="s">
        <v>155</v>
      </c>
      <c r="H127" s="157" t="s">
        <v>108</v>
      </c>
      <c r="I127" s="158" t="s">
        <v>336</v>
      </c>
      <c r="J127" s="155" t="s">
        <v>196</v>
      </c>
      <c r="K127" s="102">
        <v>31.277999999999999</v>
      </c>
      <c r="L127" s="50"/>
      <c r="M127" s="37"/>
    </row>
    <row r="128" spans="1:13" ht="47.25">
      <c r="A128" s="87"/>
      <c r="B128" s="159" t="s">
        <v>61</v>
      </c>
      <c r="C128" s="83">
        <v>992</v>
      </c>
      <c r="D128" s="84" t="s">
        <v>116</v>
      </c>
      <c r="E128" s="84" t="s">
        <v>118</v>
      </c>
      <c r="F128" s="156"/>
      <c r="G128" s="157"/>
      <c r="H128" s="157"/>
      <c r="I128" s="158"/>
      <c r="J128" s="155"/>
      <c r="K128" s="102">
        <f>K129</f>
        <v>20</v>
      </c>
      <c r="L128" s="50"/>
      <c r="M128" s="37"/>
    </row>
    <row r="129" spans="1:13" ht="31.5">
      <c r="A129" s="87"/>
      <c r="B129" s="90" t="s">
        <v>321</v>
      </c>
      <c r="C129" s="83">
        <v>992</v>
      </c>
      <c r="D129" s="84" t="s">
        <v>116</v>
      </c>
      <c r="E129" s="84" t="s">
        <v>118</v>
      </c>
      <c r="F129" s="156" t="s">
        <v>126</v>
      </c>
      <c r="G129" s="157" t="s">
        <v>189</v>
      </c>
      <c r="H129" s="157" t="s">
        <v>308</v>
      </c>
      <c r="I129" s="158" t="s">
        <v>309</v>
      </c>
      <c r="J129" s="155"/>
      <c r="K129" s="102">
        <f>K130+K134</f>
        <v>20</v>
      </c>
      <c r="L129" s="50"/>
      <c r="M129" s="37"/>
    </row>
    <row r="130" spans="1:13" ht="31.5">
      <c r="A130" s="87"/>
      <c r="B130" s="90" t="s">
        <v>263</v>
      </c>
      <c r="C130" s="83">
        <v>992</v>
      </c>
      <c r="D130" s="84" t="s">
        <v>116</v>
      </c>
      <c r="E130" s="84" t="s">
        <v>118</v>
      </c>
      <c r="F130" s="156" t="s">
        <v>126</v>
      </c>
      <c r="G130" s="157" t="s">
        <v>155</v>
      </c>
      <c r="H130" s="157" t="s">
        <v>308</v>
      </c>
      <c r="I130" s="158" t="s">
        <v>309</v>
      </c>
      <c r="J130" s="155"/>
      <c r="K130" s="102">
        <f>K131</f>
        <v>10</v>
      </c>
      <c r="L130" s="50"/>
      <c r="M130" s="37"/>
    </row>
    <row r="131" spans="1:13" ht="35.25" customHeight="1">
      <c r="A131" s="87"/>
      <c r="B131" s="90" t="s">
        <v>345</v>
      </c>
      <c r="C131" s="83">
        <v>992</v>
      </c>
      <c r="D131" s="84" t="s">
        <v>116</v>
      </c>
      <c r="E131" s="84" t="s">
        <v>118</v>
      </c>
      <c r="F131" s="156" t="s">
        <v>126</v>
      </c>
      <c r="G131" s="157" t="s">
        <v>155</v>
      </c>
      <c r="H131" s="157" t="s">
        <v>108</v>
      </c>
      <c r="I131" s="158" t="s">
        <v>309</v>
      </c>
      <c r="J131" s="155"/>
      <c r="K131" s="102">
        <f>K132</f>
        <v>10</v>
      </c>
      <c r="L131" s="50"/>
      <c r="M131" s="37"/>
    </row>
    <row r="132" spans="1:13" ht="31.5">
      <c r="A132" s="87"/>
      <c r="B132" s="85" t="s">
        <v>264</v>
      </c>
      <c r="C132" s="83">
        <v>992</v>
      </c>
      <c r="D132" s="84" t="s">
        <v>116</v>
      </c>
      <c r="E132" s="84" t="s">
        <v>118</v>
      </c>
      <c r="F132" s="156" t="s">
        <v>126</v>
      </c>
      <c r="G132" s="157" t="s">
        <v>155</v>
      </c>
      <c r="H132" s="157" t="s">
        <v>108</v>
      </c>
      <c r="I132" s="158" t="s">
        <v>344</v>
      </c>
      <c r="J132" s="155"/>
      <c r="K132" s="102">
        <f>K133</f>
        <v>10</v>
      </c>
      <c r="L132" s="50"/>
      <c r="M132" s="37"/>
    </row>
    <row r="133" spans="1:13" ht="47.25">
      <c r="A133" s="87"/>
      <c r="B133" s="159" t="s">
        <v>417</v>
      </c>
      <c r="C133" s="83">
        <v>992</v>
      </c>
      <c r="D133" s="84" t="s">
        <v>116</v>
      </c>
      <c r="E133" s="84" t="s">
        <v>118</v>
      </c>
      <c r="F133" s="156" t="s">
        <v>126</v>
      </c>
      <c r="G133" s="157" t="s">
        <v>155</v>
      </c>
      <c r="H133" s="157" t="s">
        <v>108</v>
      </c>
      <c r="I133" s="158" t="s">
        <v>344</v>
      </c>
      <c r="J133" s="155" t="s">
        <v>196</v>
      </c>
      <c r="K133" s="102">
        <v>10</v>
      </c>
      <c r="L133" s="50"/>
      <c r="M133" s="37"/>
    </row>
    <row r="134" spans="1:13" ht="15.75">
      <c r="A134" s="87"/>
      <c r="B134" s="90" t="s">
        <v>254</v>
      </c>
      <c r="C134" s="83">
        <v>992</v>
      </c>
      <c r="D134" s="84" t="s">
        <v>116</v>
      </c>
      <c r="E134" s="84" t="s">
        <v>118</v>
      </c>
      <c r="F134" s="156" t="s">
        <v>126</v>
      </c>
      <c r="G134" s="157" t="s">
        <v>159</v>
      </c>
      <c r="H134" s="157" t="s">
        <v>308</v>
      </c>
      <c r="I134" s="158" t="s">
        <v>309</v>
      </c>
      <c r="J134" s="155"/>
      <c r="K134" s="102">
        <f>K135</f>
        <v>10</v>
      </c>
      <c r="L134" s="50"/>
      <c r="M134" s="37"/>
    </row>
    <row r="135" spans="1:13" ht="32.25" customHeight="1">
      <c r="A135" s="87"/>
      <c r="B135" s="90" t="s">
        <v>323</v>
      </c>
      <c r="C135" s="83">
        <v>992</v>
      </c>
      <c r="D135" s="84" t="s">
        <v>116</v>
      </c>
      <c r="E135" s="84" t="s">
        <v>118</v>
      </c>
      <c r="F135" s="156" t="s">
        <v>126</v>
      </c>
      <c r="G135" s="157" t="s">
        <v>159</v>
      </c>
      <c r="H135" s="157" t="s">
        <v>108</v>
      </c>
      <c r="I135" s="158" t="s">
        <v>309</v>
      </c>
      <c r="J135" s="155"/>
      <c r="K135" s="102">
        <f>K136</f>
        <v>10</v>
      </c>
      <c r="L135" s="50"/>
      <c r="M135" s="37"/>
    </row>
    <row r="136" spans="1:13" ht="47.25">
      <c r="A136" s="87"/>
      <c r="B136" s="85" t="s">
        <v>255</v>
      </c>
      <c r="C136" s="83">
        <v>992</v>
      </c>
      <c r="D136" s="84" t="s">
        <v>116</v>
      </c>
      <c r="E136" s="84" t="s">
        <v>118</v>
      </c>
      <c r="F136" s="156" t="s">
        <v>126</v>
      </c>
      <c r="G136" s="157" t="s">
        <v>159</v>
      </c>
      <c r="H136" s="157" t="s">
        <v>108</v>
      </c>
      <c r="I136" s="158" t="s">
        <v>322</v>
      </c>
      <c r="J136" s="155"/>
      <c r="K136" s="102">
        <f>K137</f>
        <v>10</v>
      </c>
      <c r="L136" s="50"/>
      <c r="M136" s="37"/>
    </row>
    <row r="137" spans="1:13" ht="47.25">
      <c r="A137" s="87"/>
      <c r="B137" s="159" t="s">
        <v>417</v>
      </c>
      <c r="C137" s="83">
        <v>992</v>
      </c>
      <c r="D137" s="84" t="s">
        <v>116</v>
      </c>
      <c r="E137" s="84" t="s">
        <v>118</v>
      </c>
      <c r="F137" s="156" t="s">
        <v>126</v>
      </c>
      <c r="G137" s="157" t="s">
        <v>159</v>
      </c>
      <c r="H137" s="157" t="s">
        <v>108</v>
      </c>
      <c r="I137" s="158" t="s">
        <v>322</v>
      </c>
      <c r="J137" s="155" t="s">
        <v>196</v>
      </c>
      <c r="K137" s="102">
        <v>10</v>
      </c>
      <c r="L137" s="50"/>
      <c r="M137" s="37"/>
    </row>
    <row r="138" spans="1:13" ht="15.75">
      <c r="A138" s="84" t="s">
        <v>289</v>
      </c>
      <c r="B138" s="85" t="s">
        <v>64</v>
      </c>
      <c r="C138" s="83">
        <v>992</v>
      </c>
      <c r="D138" s="84" t="s">
        <v>110</v>
      </c>
      <c r="E138" s="84"/>
      <c r="F138" s="156"/>
      <c r="G138" s="157"/>
      <c r="H138" s="157"/>
      <c r="I138" s="158"/>
      <c r="J138" s="155"/>
      <c r="K138" s="102">
        <f>K139+K155</f>
        <v>13079.523000000001</v>
      </c>
      <c r="L138" s="50"/>
      <c r="M138" s="37"/>
    </row>
    <row r="139" spans="1:13" ht="15.75">
      <c r="A139" s="87"/>
      <c r="B139" s="90" t="s">
        <v>180</v>
      </c>
      <c r="C139" s="93">
        <v>992</v>
      </c>
      <c r="D139" s="94" t="s">
        <v>110</v>
      </c>
      <c r="E139" s="94" t="s">
        <v>117</v>
      </c>
      <c r="F139" s="156"/>
      <c r="G139" s="157"/>
      <c r="H139" s="157"/>
      <c r="I139" s="158"/>
      <c r="J139" s="161"/>
      <c r="K139" s="102">
        <f>K140+K148</f>
        <v>13039.523000000001</v>
      </c>
      <c r="L139" s="50"/>
      <c r="M139" s="37"/>
    </row>
    <row r="140" spans="1:13" ht="47.25">
      <c r="A140" s="87"/>
      <c r="B140" s="90" t="s">
        <v>346</v>
      </c>
      <c r="C140" s="93">
        <v>992</v>
      </c>
      <c r="D140" s="94" t="s">
        <v>110</v>
      </c>
      <c r="E140" s="94" t="s">
        <v>117</v>
      </c>
      <c r="F140" s="156" t="s">
        <v>236</v>
      </c>
      <c r="G140" s="157" t="s">
        <v>189</v>
      </c>
      <c r="H140" s="157" t="s">
        <v>308</v>
      </c>
      <c r="I140" s="158" t="s">
        <v>309</v>
      </c>
      <c r="J140" s="161"/>
      <c r="K140" s="102">
        <f>K141</f>
        <v>8980</v>
      </c>
      <c r="L140" s="50"/>
      <c r="M140" s="37"/>
    </row>
    <row r="141" spans="1:13" ht="31.5">
      <c r="A141" s="87"/>
      <c r="B141" s="90" t="s">
        <v>239</v>
      </c>
      <c r="C141" s="93">
        <v>992</v>
      </c>
      <c r="D141" s="94" t="s">
        <v>110</v>
      </c>
      <c r="E141" s="94" t="s">
        <v>117</v>
      </c>
      <c r="F141" s="156" t="s">
        <v>236</v>
      </c>
      <c r="G141" s="157" t="s">
        <v>155</v>
      </c>
      <c r="H141" s="157" t="s">
        <v>308</v>
      </c>
      <c r="I141" s="158" t="s">
        <v>309</v>
      </c>
      <c r="J141" s="161"/>
      <c r="K141" s="102">
        <f>K146+K143</f>
        <v>8980</v>
      </c>
      <c r="L141" s="50"/>
      <c r="M141" s="37"/>
    </row>
    <row r="142" spans="1:13" ht="63">
      <c r="A142" s="87"/>
      <c r="B142" s="90" t="s">
        <v>348</v>
      </c>
      <c r="C142" s="93">
        <v>992</v>
      </c>
      <c r="D142" s="94" t="s">
        <v>110</v>
      </c>
      <c r="E142" s="94" t="s">
        <v>117</v>
      </c>
      <c r="F142" s="156" t="s">
        <v>236</v>
      </c>
      <c r="G142" s="157" t="s">
        <v>155</v>
      </c>
      <c r="H142" s="157" t="s">
        <v>108</v>
      </c>
      <c r="I142" s="158" t="s">
        <v>309</v>
      </c>
      <c r="J142" s="161"/>
      <c r="K142" s="102">
        <f>K147+K144</f>
        <v>8816</v>
      </c>
      <c r="L142" s="50"/>
      <c r="M142" s="37"/>
    </row>
    <row r="143" spans="1:13" s="47" customFormat="1" ht="78.75">
      <c r="A143" s="87"/>
      <c r="B143" s="162" t="s">
        <v>265</v>
      </c>
      <c r="C143" s="83">
        <v>992</v>
      </c>
      <c r="D143" s="84" t="s">
        <v>110</v>
      </c>
      <c r="E143" s="84" t="s">
        <v>117</v>
      </c>
      <c r="F143" s="156" t="s">
        <v>236</v>
      </c>
      <c r="G143" s="157" t="s">
        <v>155</v>
      </c>
      <c r="H143" s="157" t="s">
        <v>108</v>
      </c>
      <c r="I143" s="158" t="s">
        <v>347</v>
      </c>
      <c r="J143" s="155"/>
      <c r="K143" s="102">
        <f>K144+K145</f>
        <v>7500</v>
      </c>
      <c r="L143" s="41"/>
    </row>
    <row r="144" spans="1:13" s="47" customFormat="1" ht="47.25">
      <c r="A144" s="87"/>
      <c r="B144" s="159" t="s">
        <v>417</v>
      </c>
      <c r="C144" s="83">
        <v>992</v>
      </c>
      <c r="D144" s="84" t="s">
        <v>110</v>
      </c>
      <c r="E144" s="84" t="s">
        <v>117</v>
      </c>
      <c r="F144" s="156" t="s">
        <v>236</v>
      </c>
      <c r="G144" s="157" t="s">
        <v>155</v>
      </c>
      <c r="H144" s="157" t="s">
        <v>108</v>
      </c>
      <c r="I144" s="158" t="s">
        <v>347</v>
      </c>
      <c r="J144" s="155" t="s">
        <v>196</v>
      </c>
      <c r="K144" s="102">
        <f>7500-164</f>
        <v>7336</v>
      </c>
      <c r="L144" s="41"/>
    </row>
    <row r="145" spans="1:13" s="47" customFormat="1" ht="15.75">
      <c r="A145" s="87"/>
      <c r="B145" s="159" t="s">
        <v>197</v>
      </c>
      <c r="C145" s="83">
        <v>992</v>
      </c>
      <c r="D145" s="84" t="s">
        <v>110</v>
      </c>
      <c r="E145" s="84" t="s">
        <v>117</v>
      </c>
      <c r="F145" s="156" t="s">
        <v>236</v>
      </c>
      <c r="G145" s="157" t="s">
        <v>155</v>
      </c>
      <c r="H145" s="157" t="s">
        <v>108</v>
      </c>
      <c r="I145" s="158" t="s">
        <v>347</v>
      </c>
      <c r="J145" s="155" t="s">
        <v>198</v>
      </c>
      <c r="K145" s="102">
        <v>164</v>
      </c>
      <c r="L145" s="41"/>
    </row>
    <row r="146" spans="1:13" s="47" customFormat="1" ht="47.25">
      <c r="A146" s="87"/>
      <c r="B146" s="162" t="s">
        <v>219</v>
      </c>
      <c r="C146" s="83">
        <v>992</v>
      </c>
      <c r="D146" s="84" t="s">
        <v>110</v>
      </c>
      <c r="E146" s="84" t="s">
        <v>117</v>
      </c>
      <c r="F146" s="156" t="s">
        <v>236</v>
      </c>
      <c r="G146" s="157" t="s">
        <v>155</v>
      </c>
      <c r="H146" s="157" t="s">
        <v>108</v>
      </c>
      <c r="I146" s="158" t="s">
        <v>349</v>
      </c>
      <c r="J146" s="155"/>
      <c r="K146" s="102">
        <f>K147</f>
        <v>1480</v>
      </c>
      <c r="L146" s="41"/>
    </row>
    <row r="147" spans="1:13" s="47" customFormat="1" ht="47.25">
      <c r="A147" s="87"/>
      <c r="B147" s="159" t="s">
        <v>417</v>
      </c>
      <c r="C147" s="83">
        <v>992</v>
      </c>
      <c r="D147" s="84" t="s">
        <v>110</v>
      </c>
      <c r="E147" s="84" t="s">
        <v>117</v>
      </c>
      <c r="F147" s="156" t="s">
        <v>236</v>
      </c>
      <c r="G147" s="157" t="s">
        <v>155</v>
      </c>
      <c r="H147" s="157" t="s">
        <v>108</v>
      </c>
      <c r="I147" s="158" t="s">
        <v>349</v>
      </c>
      <c r="J147" s="155" t="s">
        <v>196</v>
      </c>
      <c r="K147" s="102">
        <v>1480</v>
      </c>
      <c r="L147" s="41"/>
    </row>
    <row r="148" spans="1:13" ht="39.75" customHeight="1">
      <c r="A148" s="87"/>
      <c r="B148" s="90" t="s">
        <v>320</v>
      </c>
      <c r="C148" s="93">
        <v>992</v>
      </c>
      <c r="D148" s="94" t="s">
        <v>110</v>
      </c>
      <c r="E148" s="94" t="s">
        <v>117</v>
      </c>
      <c r="F148" s="156" t="s">
        <v>205</v>
      </c>
      <c r="G148" s="157" t="s">
        <v>189</v>
      </c>
      <c r="H148" s="157" t="s">
        <v>308</v>
      </c>
      <c r="I148" s="158" t="s">
        <v>309</v>
      </c>
      <c r="J148" s="161"/>
      <c r="K148" s="102">
        <f>K149</f>
        <v>4059.5230000000001</v>
      </c>
      <c r="L148" s="50"/>
      <c r="M148" s="37"/>
    </row>
    <row r="149" spans="1:13" s="47" customFormat="1" ht="16.5" customHeight="1">
      <c r="A149" s="87"/>
      <c r="B149" s="90" t="s">
        <v>422</v>
      </c>
      <c r="C149" s="93">
        <v>992</v>
      </c>
      <c r="D149" s="94" t="s">
        <v>110</v>
      </c>
      <c r="E149" s="94" t="s">
        <v>117</v>
      </c>
      <c r="F149" s="156" t="s">
        <v>205</v>
      </c>
      <c r="G149" s="157" t="s">
        <v>155</v>
      </c>
      <c r="H149" s="157" t="s">
        <v>308</v>
      </c>
      <c r="I149" s="158" t="s">
        <v>309</v>
      </c>
      <c r="J149" s="161"/>
      <c r="K149" s="102">
        <f>K150</f>
        <v>4059.5230000000001</v>
      </c>
      <c r="L149" s="41"/>
    </row>
    <row r="150" spans="1:13" s="47" customFormat="1" ht="54" customHeight="1">
      <c r="A150" s="87"/>
      <c r="B150" s="90" t="s">
        <v>421</v>
      </c>
      <c r="C150" s="93">
        <v>992</v>
      </c>
      <c r="D150" s="94" t="s">
        <v>110</v>
      </c>
      <c r="E150" s="94" t="s">
        <v>117</v>
      </c>
      <c r="F150" s="156" t="s">
        <v>205</v>
      </c>
      <c r="G150" s="157" t="s">
        <v>155</v>
      </c>
      <c r="H150" s="157" t="s">
        <v>108</v>
      </c>
      <c r="I150" s="158" t="s">
        <v>309</v>
      </c>
      <c r="J150" s="161"/>
      <c r="K150" s="102">
        <f>K151+K153</f>
        <v>4059.5230000000001</v>
      </c>
      <c r="L150" s="41"/>
    </row>
    <row r="151" spans="1:13" s="47" customFormat="1" ht="78.75">
      <c r="A151" s="87"/>
      <c r="B151" s="162" t="s">
        <v>265</v>
      </c>
      <c r="C151" s="83">
        <v>992</v>
      </c>
      <c r="D151" s="84" t="s">
        <v>110</v>
      </c>
      <c r="E151" s="84" t="s">
        <v>117</v>
      </c>
      <c r="F151" s="156" t="s">
        <v>205</v>
      </c>
      <c r="G151" s="157" t="s">
        <v>155</v>
      </c>
      <c r="H151" s="157" t="s">
        <v>108</v>
      </c>
      <c r="I151" s="158" t="s">
        <v>347</v>
      </c>
      <c r="J151" s="155"/>
      <c r="K151" s="102">
        <f>K152</f>
        <v>1522.463</v>
      </c>
      <c r="L151" s="41"/>
    </row>
    <row r="152" spans="1:13" s="47" customFormat="1" ht="47.25">
      <c r="A152" s="87"/>
      <c r="B152" s="159" t="s">
        <v>417</v>
      </c>
      <c r="C152" s="83">
        <v>992</v>
      </c>
      <c r="D152" s="84" t="s">
        <v>110</v>
      </c>
      <c r="E152" s="84" t="s">
        <v>117</v>
      </c>
      <c r="F152" s="156" t="s">
        <v>205</v>
      </c>
      <c r="G152" s="157" t="s">
        <v>155</v>
      </c>
      <c r="H152" s="157" t="s">
        <v>108</v>
      </c>
      <c r="I152" s="158" t="s">
        <v>347</v>
      </c>
      <c r="J152" s="155" t="s">
        <v>196</v>
      </c>
      <c r="K152" s="102">
        <v>1522.463</v>
      </c>
      <c r="L152" s="41"/>
    </row>
    <row r="153" spans="1:13" s="47" customFormat="1" ht="31.5">
      <c r="A153" s="87"/>
      <c r="B153" s="162" t="s">
        <v>239</v>
      </c>
      <c r="C153" s="83">
        <v>992</v>
      </c>
      <c r="D153" s="84" t="s">
        <v>110</v>
      </c>
      <c r="E153" s="84" t="s">
        <v>117</v>
      </c>
      <c r="F153" s="156" t="s">
        <v>205</v>
      </c>
      <c r="G153" s="157" t="s">
        <v>155</v>
      </c>
      <c r="H153" s="157" t="s">
        <v>108</v>
      </c>
      <c r="I153" s="158" t="s">
        <v>452</v>
      </c>
      <c r="J153" s="155"/>
      <c r="K153" s="102">
        <f>K154</f>
        <v>2537.06</v>
      </c>
      <c r="L153" s="41"/>
    </row>
    <row r="154" spans="1:13" s="47" customFormat="1" ht="47.25">
      <c r="A154" s="87"/>
      <c r="B154" s="159" t="s">
        <v>417</v>
      </c>
      <c r="C154" s="83">
        <v>992</v>
      </c>
      <c r="D154" s="84" t="s">
        <v>110</v>
      </c>
      <c r="E154" s="84" t="s">
        <v>117</v>
      </c>
      <c r="F154" s="156" t="s">
        <v>205</v>
      </c>
      <c r="G154" s="157" t="s">
        <v>155</v>
      </c>
      <c r="H154" s="157" t="s">
        <v>108</v>
      </c>
      <c r="I154" s="158" t="s">
        <v>452</v>
      </c>
      <c r="J154" s="155" t="s">
        <v>196</v>
      </c>
      <c r="K154" s="102">
        <v>2537.06</v>
      </c>
      <c r="L154" s="41"/>
    </row>
    <row r="155" spans="1:13" ht="31.5">
      <c r="A155" s="87"/>
      <c r="B155" s="159" t="s">
        <v>66</v>
      </c>
      <c r="C155" s="83">
        <v>992</v>
      </c>
      <c r="D155" s="84" t="s">
        <v>110</v>
      </c>
      <c r="E155" s="84" t="s">
        <v>119</v>
      </c>
      <c r="F155" s="156"/>
      <c r="G155" s="157"/>
      <c r="H155" s="157"/>
      <c r="I155" s="158"/>
      <c r="J155" s="155"/>
      <c r="K155" s="102">
        <f>K156</f>
        <v>40</v>
      </c>
      <c r="L155" s="50"/>
      <c r="M155" s="37"/>
    </row>
    <row r="156" spans="1:13" ht="51" customHeight="1">
      <c r="A156" s="87"/>
      <c r="B156" s="159" t="s">
        <v>350</v>
      </c>
      <c r="C156" s="83">
        <v>992</v>
      </c>
      <c r="D156" s="84" t="s">
        <v>110</v>
      </c>
      <c r="E156" s="84" t="s">
        <v>119</v>
      </c>
      <c r="F156" s="156" t="s">
        <v>114</v>
      </c>
      <c r="G156" s="157" t="s">
        <v>189</v>
      </c>
      <c r="H156" s="157" t="s">
        <v>308</v>
      </c>
      <c r="I156" s="158" t="s">
        <v>309</v>
      </c>
      <c r="J156" s="155"/>
      <c r="K156" s="102">
        <f>K157+K161</f>
        <v>40</v>
      </c>
      <c r="L156" s="50"/>
      <c r="M156" s="37"/>
    </row>
    <row r="157" spans="1:13" ht="47.25">
      <c r="A157" s="87"/>
      <c r="B157" s="85" t="s">
        <v>266</v>
      </c>
      <c r="C157" s="83">
        <v>992</v>
      </c>
      <c r="D157" s="84" t="s">
        <v>110</v>
      </c>
      <c r="E157" s="84" t="s">
        <v>119</v>
      </c>
      <c r="F157" s="156" t="s">
        <v>114</v>
      </c>
      <c r="G157" s="157" t="s">
        <v>191</v>
      </c>
      <c r="H157" s="157" t="s">
        <v>308</v>
      </c>
      <c r="I157" s="158" t="s">
        <v>309</v>
      </c>
      <c r="J157" s="155"/>
      <c r="K157" s="102">
        <f>K158</f>
        <v>20</v>
      </c>
      <c r="L157" s="50"/>
      <c r="M157" s="37"/>
    </row>
    <row r="158" spans="1:13" ht="31.5">
      <c r="A158" s="87"/>
      <c r="B158" s="85" t="s">
        <v>443</v>
      </c>
      <c r="C158" s="83">
        <v>992</v>
      </c>
      <c r="D158" s="84" t="s">
        <v>110</v>
      </c>
      <c r="E158" s="84" t="s">
        <v>119</v>
      </c>
      <c r="F158" s="156" t="s">
        <v>114</v>
      </c>
      <c r="G158" s="157" t="s">
        <v>191</v>
      </c>
      <c r="H158" s="157" t="s">
        <v>108</v>
      </c>
      <c r="I158" s="158" t="s">
        <v>309</v>
      </c>
      <c r="J158" s="155"/>
      <c r="K158" s="102">
        <f>K159</f>
        <v>20</v>
      </c>
      <c r="L158" s="50"/>
      <c r="M158" s="37"/>
    </row>
    <row r="159" spans="1:13" ht="31.5">
      <c r="A159" s="87"/>
      <c r="B159" s="85" t="s">
        <v>240</v>
      </c>
      <c r="C159" s="83">
        <v>992</v>
      </c>
      <c r="D159" s="84" t="s">
        <v>110</v>
      </c>
      <c r="E159" s="84" t="s">
        <v>119</v>
      </c>
      <c r="F159" s="156" t="s">
        <v>114</v>
      </c>
      <c r="G159" s="157" t="s">
        <v>191</v>
      </c>
      <c r="H159" s="157" t="s">
        <v>108</v>
      </c>
      <c r="I159" s="158" t="s">
        <v>351</v>
      </c>
      <c r="J159" s="155"/>
      <c r="K159" s="102">
        <f>K160</f>
        <v>20</v>
      </c>
      <c r="L159" s="50"/>
      <c r="M159" s="37"/>
    </row>
    <row r="160" spans="1:13" s="47" customFormat="1" ht="47.25">
      <c r="A160" s="87"/>
      <c r="B160" s="159" t="s">
        <v>417</v>
      </c>
      <c r="C160" s="83">
        <v>992</v>
      </c>
      <c r="D160" s="84" t="s">
        <v>110</v>
      </c>
      <c r="E160" s="84" t="s">
        <v>119</v>
      </c>
      <c r="F160" s="156" t="s">
        <v>114</v>
      </c>
      <c r="G160" s="157" t="s">
        <v>191</v>
      </c>
      <c r="H160" s="157" t="s">
        <v>108</v>
      </c>
      <c r="I160" s="158" t="s">
        <v>351</v>
      </c>
      <c r="J160" s="155" t="s">
        <v>196</v>
      </c>
      <c r="K160" s="102">
        <v>20</v>
      </c>
      <c r="L160" s="41"/>
    </row>
    <row r="161" spans="1:13" ht="31.5">
      <c r="A161" s="87"/>
      <c r="B161" s="85" t="s">
        <v>353</v>
      </c>
      <c r="C161" s="83">
        <v>992</v>
      </c>
      <c r="D161" s="84" t="s">
        <v>110</v>
      </c>
      <c r="E161" s="84" t="s">
        <v>119</v>
      </c>
      <c r="F161" s="156" t="s">
        <v>114</v>
      </c>
      <c r="G161" s="157" t="s">
        <v>156</v>
      </c>
      <c r="H161" s="157" t="s">
        <v>308</v>
      </c>
      <c r="I161" s="158" t="s">
        <v>190</v>
      </c>
      <c r="J161" s="155"/>
      <c r="K161" s="102">
        <f>K162</f>
        <v>20</v>
      </c>
      <c r="L161" s="50"/>
      <c r="M161" s="37"/>
    </row>
    <row r="162" spans="1:13" ht="47.25">
      <c r="A162" s="87"/>
      <c r="B162" s="85" t="s">
        <v>354</v>
      </c>
      <c r="C162" s="83">
        <v>992</v>
      </c>
      <c r="D162" s="84" t="s">
        <v>110</v>
      </c>
      <c r="E162" s="84" t="s">
        <v>119</v>
      </c>
      <c r="F162" s="156" t="s">
        <v>114</v>
      </c>
      <c r="G162" s="157" t="s">
        <v>156</v>
      </c>
      <c r="H162" s="157" t="s">
        <v>108</v>
      </c>
      <c r="I162" s="158" t="s">
        <v>190</v>
      </c>
      <c r="J162" s="155"/>
      <c r="K162" s="102">
        <f>K163</f>
        <v>20</v>
      </c>
      <c r="L162" s="50"/>
      <c r="M162" s="37"/>
    </row>
    <row r="163" spans="1:13" ht="47.25">
      <c r="A163" s="87"/>
      <c r="B163" s="85" t="s">
        <v>267</v>
      </c>
      <c r="C163" s="83">
        <v>992</v>
      </c>
      <c r="D163" s="84" t="s">
        <v>110</v>
      </c>
      <c r="E163" s="84" t="s">
        <v>119</v>
      </c>
      <c r="F163" s="156" t="s">
        <v>114</v>
      </c>
      <c r="G163" s="157" t="s">
        <v>156</v>
      </c>
      <c r="H163" s="157" t="s">
        <v>108</v>
      </c>
      <c r="I163" s="158" t="s">
        <v>352</v>
      </c>
      <c r="J163" s="155"/>
      <c r="K163" s="102">
        <f>K164</f>
        <v>20</v>
      </c>
      <c r="L163" s="50"/>
      <c r="M163" s="37"/>
    </row>
    <row r="164" spans="1:13" s="47" customFormat="1" ht="47.25">
      <c r="A164" s="87"/>
      <c r="B164" s="159" t="s">
        <v>417</v>
      </c>
      <c r="C164" s="83">
        <v>992</v>
      </c>
      <c r="D164" s="84" t="s">
        <v>110</v>
      </c>
      <c r="E164" s="84" t="s">
        <v>119</v>
      </c>
      <c r="F164" s="156" t="s">
        <v>114</v>
      </c>
      <c r="G164" s="157" t="s">
        <v>156</v>
      </c>
      <c r="H164" s="157" t="s">
        <v>108</v>
      </c>
      <c r="I164" s="158" t="s">
        <v>352</v>
      </c>
      <c r="J164" s="155" t="s">
        <v>196</v>
      </c>
      <c r="K164" s="102">
        <v>20</v>
      </c>
      <c r="L164" s="41"/>
    </row>
    <row r="165" spans="1:13" s="47" customFormat="1" ht="15.75">
      <c r="A165" s="87" t="s">
        <v>290</v>
      </c>
      <c r="B165" s="106" t="s">
        <v>69</v>
      </c>
      <c r="C165" s="83">
        <v>992</v>
      </c>
      <c r="D165" s="84" t="s">
        <v>120</v>
      </c>
      <c r="E165" s="84"/>
      <c r="F165" s="156"/>
      <c r="G165" s="157"/>
      <c r="H165" s="157"/>
      <c r="I165" s="158"/>
      <c r="J165" s="155"/>
      <c r="K165" s="102">
        <f>K166+K181+K205+K226</f>
        <v>43864.231589999996</v>
      </c>
      <c r="L165" s="41"/>
    </row>
    <row r="166" spans="1:13" s="47" customFormat="1" ht="15.75">
      <c r="A166" s="87"/>
      <c r="B166" s="106" t="s">
        <v>71</v>
      </c>
      <c r="C166" s="83">
        <v>992</v>
      </c>
      <c r="D166" s="84" t="s">
        <v>120</v>
      </c>
      <c r="E166" s="84" t="s">
        <v>108</v>
      </c>
      <c r="F166" s="156"/>
      <c r="G166" s="157"/>
      <c r="H166" s="157"/>
      <c r="I166" s="158"/>
      <c r="J166" s="155"/>
      <c r="K166" s="102">
        <f>K167+K172</f>
        <v>1364.52595</v>
      </c>
      <c r="L166" s="41"/>
    </row>
    <row r="167" spans="1:13" s="47" customFormat="1" ht="47.25">
      <c r="A167" s="87"/>
      <c r="B167" s="90" t="s">
        <v>355</v>
      </c>
      <c r="C167" s="84" t="s">
        <v>121</v>
      </c>
      <c r="D167" s="84" t="s">
        <v>120</v>
      </c>
      <c r="E167" s="84" t="s">
        <v>108</v>
      </c>
      <c r="F167" s="156" t="s">
        <v>125</v>
      </c>
      <c r="G167" s="157" t="s">
        <v>189</v>
      </c>
      <c r="H167" s="157" t="s">
        <v>308</v>
      </c>
      <c r="I167" s="158" t="s">
        <v>309</v>
      </c>
      <c r="J167" s="155"/>
      <c r="K167" s="107">
        <f>K168</f>
        <v>100</v>
      </c>
      <c r="L167" s="46"/>
    </row>
    <row r="168" spans="1:13" s="47" customFormat="1" ht="15.75">
      <c r="A168" s="87"/>
      <c r="B168" s="90" t="s">
        <v>71</v>
      </c>
      <c r="C168" s="84" t="s">
        <v>121</v>
      </c>
      <c r="D168" s="84" t="s">
        <v>120</v>
      </c>
      <c r="E168" s="84" t="s">
        <v>108</v>
      </c>
      <c r="F168" s="156" t="s">
        <v>125</v>
      </c>
      <c r="G168" s="157" t="s">
        <v>157</v>
      </c>
      <c r="H168" s="157" t="s">
        <v>308</v>
      </c>
      <c r="I168" s="158" t="s">
        <v>309</v>
      </c>
      <c r="J168" s="155"/>
      <c r="K168" s="107">
        <f>K169</f>
        <v>100</v>
      </c>
      <c r="L168" s="46"/>
    </row>
    <row r="169" spans="1:13" s="47" customFormat="1" ht="31.5">
      <c r="A169" s="87"/>
      <c r="B169" s="90" t="s">
        <v>357</v>
      </c>
      <c r="C169" s="84" t="s">
        <v>121</v>
      </c>
      <c r="D169" s="84" t="s">
        <v>120</v>
      </c>
      <c r="E169" s="84" t="s">
        <v>108</v>
      </c>
      <c r="F169" s="156" t="s">
        <v>125</v>
      </c>
      <c r="G169" s="157" t="s">
        <v>157</v>
      </c>
      <c r="H169" s="157" t="s">
        <v>108</v>
      </c>
      <c r="I169" s="158" t="s">
        <v>309</v>
      </c>
      <c r="J169" s="155"/>
      <c r="K169" s="107">
        <f>K170</f>
        <v>100</v>
      </c>
      <c r="L169" s="46"/>
    </row>
    <row r="170" spans="1:13" s="53" customFormat="1" ht="31.5">
      <c r="A170" s="87"/>
      <c r="B170" s="90" t="s">
        <v>269</v>
      </c>
      <c r="C170" s="83">
        <v>992</v>
      </c>
      <c r="D170" s="84" t="s">
        <v>120</v>
      </c>
      <c r="E170" s="84" t="s">
        <v>108</v>
      </c>
      <c r="F170" s="156" t="s">
        <v>125</v>
      </c>
      <c r="G170" s="157" t="s">
        <v>157</v>
      </c>
      <c r="H170" s="157" t="s">
        <v>108</v>
      </c>
      <c r="I170" s="158" t="s">
        <v>356</v>
      </c>
      <c r="J170" s="160"/>
      <c r="K170" s="102">
        <f>K171</f>
        <v>100</v>
      </c>
      <c r="L170" s="52"/>
    </row>
    <row r="171" spans="1:13" s="53" customFormat="1" ht="47.25">
      <c r="A171" s="87"/>
      <c r="B171" s="159" t="s">
        <v>417</v>
      </c>
      <c r="C171" s="83">
        <v>992</v>
      </c>
      <c r="D171" s="84" t="s">
        <v>120</v>
      </c>
      <c r="E171" s="84" t="s">
        <v>108</v>
      </c>
      <c r="F171" s="156" t="s">
        <v>125</v>
      </c>
      <c r="G171" s="157" t="s">
        <v>157</v>
      </c>
      <c r="H171" s="157" t="s">
        <v>108</v>
      </c>
      <c r="I171" s="158" t="s">
        <v>356</v>
      </c>
      <c r="J171" s="155" t="s">
        <v>196</v>
      </c>
      <c r="K171" s="102">
        <v>100</v>
      </c>
      <c r="L171" s="52"/>
    </row>
    <row r="172" spans="1:13" s="53" customFormat="1" ht="41.25" customHeight="1">
      <c r="A172" s="87"/>
      <c r="B172" s="90" t="s">
        <v>320</v>
      </c>
      <c r="C172" s="93">
        <v>992</v>
      </c>
      <c r="D172" s="84" t="s">
        <v>120</v>
      </c>
      <c r="E172" s="84" t="s">
        <v>108</v>
      </c>
      <c r="F172" s="156" t="s">
        <v>205</v>
      </c>
      <c r="G172" s="157" t="s">
        <v>189</v>
      </c>
      <c r="H172" s="157" t="s">
        <v>308</v>
      </c>
      <c r="I172" s="158" t="s">
        <v>309</v>
      </c>
      <c r="J172" s="161"/>
      <c r="K172" s="102">
        <f>K173</f>
        <v>1264.52595</v>
      </c>
      <c r="L172" s="52"/>
    </row>
    <row r="173" spans="1:13" s="53" customFormat="1" ht="15.75">
      <c r="A173" s="87"/>
      <c r="B173" s="90" t="s">
        <v>422</v>
      </c>
      <c r="C173" s="93">
        <v>992</v>
      </c>
      <c r="D173" s="84" t="s">
        <v>120</v>
      </c>
      <c r="E173" s="84" t="s">
        <v>108</v>
      </c>
      <c r="F173" s="156" t="s">
        <v>205</v>
      </c>
      <c r="G173" s="157" t="s">
        <v>155</v>
      </c>
      <c r="H173" s="157" t="s">
        <v>308</v>
      </c>
      <c r="I173" s="158" t="s">
        <v>309</v>
      </c>
      <c r="J173" s="161"/>
      <c r="K173" s="102">
        <f>K174</f>
        <v>1264.52595</v>
      </c>
      <c r="L173" s="52"/>
    </row>
    <row r="174" spans="1:13" s="53" customFormat="1" ht="53.25" customHeight="1">
      <c r="A174" s="87"/>
      <c r="B174" s="90" t="s">
        <v>421</v>
      </c>
      <c r="C174" s="93">
        <v>992</v>
      </c>
      <c r="D174" s="84" t="s">
        <v>120</v>
      </c>
      <c r="E174" s="84" t="s">
        <v>108</v>
      </c>
      <c r="F174" s="156" t="s">
        <v>205</v>
      </c>
      <c r="G174" s="157" t="s">
        <v>155</v>
      </c>
      <c r="H174" s="157" t="s">
        <v>108</v>
      </c>
      <c r="I174" s="158" t="s">
        <v>309</v>
      </c>
      <c r="J174" s="161"/>
      <c r="K174" s="102">
        <f>K175+K177+K179</f>
        <v>1264.52595</v>
      </c>
      <c r="L174" s="52"/>
    </row>
    <row r="175" spans="1:13" s="53" customFormat="1" ht="31.5">
      <c r="A175" s="87"/>
      <c r="B175" s="162" t="s">
        <v>269</v>
      </c>
      <c r="C175" s="83">
        <v>992</v>
      </c>
      <c r="D175" s="84" t="s">
        <v>120</v>
      </c>
      <c r="E175" s="84" t="s">
        <v>108</v>
      </c>
      <c r="F175" s="156" t="s">
        <v>205</v>
      </c>
      <c r="G175" s="157" t="s">
        <v>155</v>
      </c>
      <c r="H175" s="157" t="s">
        <v>108</v>
      </c>
      <c r="I175" s="158" t="s">
        <v>356</v>
      </c>
      <c r="J175" s="155"/>
      <c r="K175" s="102">
        <f>K176</f>
        <v>24.849260000000001</v>
      </c>
      <c r="L175" s="52"/>
    </row>
    <row r="176" spans="1:13" s="53" customFormat="1" ht="47.25">
      <c r="A176" s="87"/>
      <c r="B176" s="159" t="s">
        <v>417</v>
      </c>
      <c r="C176" s="83">
        <v>992</v>
      </c>
      <c r="D176" s="84" t="s">
        <v>120</v>
      </c>
      <c r="E176" s="84" t="s">
        <v>108</v>
      </c>
      <c r="F176" s="156" t="s">
        <v>205</v>
      </c>
      <c r="G176" s="157" t="s">
        <v>155</v>
      </c>
      <c r="H176" s="157" t="s">
        <v>108</v>
      </c>
      <c r="I176" s="158" t="s">
        <v>356</v>
      </c>
      <c r="J176" s="155" t="s">
        <v>196</v>
      </c>
      <c r="K176" s="102">
        <v>24.849260000000001</v>
      </c>
      <c r="L176" s="52"/>
    </row>
    <row r="177" spans="1:13" s="53" customFormat="1" ht="95.25" customHeight="1">
      <c r="A177" s="87"/>
      <c r="B177" s="162" t="s">
        <v>449</v>
      </c>
      <c r="C177" s="83">
        <v>992</v>
      </c>
      <c r="D177" s="84" t="s">
        <v>120</v>
      </c>
      <c r="E177" s="84" t="s">
        <v>108</v>
      </c>
      <c r="F177" s="156" t="s">
        <v>205</v>
      </c>
      <c r="G177" s="157" t="s">
        <v>155</v>
      </c>
      <c r="H177" s="157" t="s">
        <v>108</v>
      </c>
      <c r="I177" s="158" t="s">
        <v>448</v>
      </c>
      <c r="J177" s="155"/>
      <c r="K177" s="102">
        <f>K178</f>
        <v>645.62369999999999</v>
      </c>
      <c r="L177" s="52"/>
    </row>
    <row r="178" spans="1:13" s="53" customFormat="1" ht="47.25">
      <c r="A178" s="87"/>
      <c r="B178" s="159" t="s">
        <v>416</v>
      </c>
      <c r="C178" s="83">
        <v>992</v>
      </c>
      <c r="D178" s="84" t="s">
        <v>120</v>
      </c>
      <c r="E178" s="84" t="s">
        <v>108</v>
      </c>
      <c r="F178" s="156" t="s">
        <v>205</v>
      </c>
      <c r="G178" s="157" t="s">
        <v>155</v>
      </c>
      <c r="H178" s="157" t="s">
        <v>108</v>
      </c>
      <c r="I178" s="158" t="s">
        <v>448</v>
      </c>
      <c r="J178" s="155" t="s">
        <v>206</v>
      </c>
      <c r="K178" s="102">
        <v>645.62369999999999</v>
      </c>
      <c r="L178" s="52"/>
    </row>
    <row r="179" spans="1:13" s="53" customFormat="1" ht="96.75" customHeight="1">
      <c r="A179" s="87"/>
      <c r="B179" s="162" t="s">
        <v>449</v>
      </c>
      <c r="C179" s="83">
        <v>992</v>
      </c>
      <c r="D179" s="84" t="s">
        <v>120</v>
      </c>
      <c r="E179" s="84" t="s">
        <v>108</v>
      </c>
      <c r="F179" s="156" t="s">
        <v>205</v>
      </c>
      <c r="G179" s="157" t="s">
        <v>155</v>
      </c>
      <c r="H179" s="157" t="s">
        <v>108</v>
      </c>
      <c r="I179" s="158" t="s">
        <v>450</v>
      </c>
      <c r="J179" s="155"/>
      <c r="K179" s="102">
        <f>K180</f>
        <v>594.05299000000002</v>
      </c>
      <c r="L179" s="52"/>
    </row>
    <row r="180" spans="1:13" s="53" customFormat="1" ht="47.25">
      <c r="A180" s="87"/>
      <c r="B180" s="159" t="s">
        <v>416</v>
      </c>
      <c r="C180" s="83">
        <v>992</v>
      </c>
      <c r="D180" s="84" t="s">
        <v>120</v>
      </c>
      <c r="E180" s="84" t="s">
        <v>108</v>
      </c>
      <c r="F180" s="156" t="s">
        <v>205</v>
      </c>
      <c r="G180" s="157" t="s">
        <v>155</v>
      </c>
      <c r="H180" s="157" t="s">
        <v>108</v>
      </c>
      <c r="I180" s="158" t="s">
        <v>450</v>
      </c>
      <c r="J180" s="155" t="s">
        <v>206</v>
      </c>
      <c r="K180" s="102">
        <f>564.30068+29.75231</f>
        <v>594.05299000000002</v>
      </c>
      <c r="L180" s="52"/>
    </row>
    <row r="181" spans="1:13" s="53" customFormat="1" ht="15.75">
      <c r="A181" s="87"/>
      <c r="B181" s="106" t="s">
        <v>73</v>
      </c>
      <c r="C181" s="83">
        <v>992</v>
      </c>
      <c r="D181" s="84" t="s">
        <v>120</v>
      </c>
      <c r="E181" s="84" t="s">
        <v>109</v>
      </c>
      <c r="F181" s="156"/>
      <c r="G181" s="157"/>
      <c r="H181" s="157"/>
      <c r="I181" s="158"/>
      <c r="J181" s="155"/>
      <c r="K181" s="102">
        <f>K182+K191+K196</f>
        <v>8932.7688100000014</v>
      </c>
      <c r="L181" s="50"/>
      <c r="M181" s="54"/>
    </row>
    <row r="182" spans="1:13" s="47" customFormat="1" ht="47.25">
      <c r="A182" s="87"/>
      <c r="B182" s="90" t="s">
        <v>355</v>
      </c>
      <c r="C182" s="84" t="s">
        <v>121</v>
      </c>
      <c r="D182" s="84" t="s">
        <v>120</v>
      </c>
      <c r="E182" s="84" t="s">
        <v>109</v>
      </c>
      <c r="F182" s="156" t="s">
        <v>125</v>
      </c>
      <c r="G182" s="157" t="s">
        <v>189</v>
      </c>
      <c r="H182" s="157" t="s">
        <v>308</v>
      </c>
      <c r="I182" s="158" t="s">
        <v>309</v>
      </c>
      <c r="J182" s="155"/>
      <c r="K182" s="107">
        <f>K183+K187</f>
        <v>4000</v>
      </c>
      <c r="L182" s="46"/>
    </row>
    <row r="183" spans="1:13" s="47" customFormat="1" ht="47.25">
      <c r="A183" s="87"/>
      <c r="B183" s="90" t="s">
        <v>270</v>
      </c>
      <c r="C183" s="84" t="s">
        <v>121</v>
      </c>
      <c r="D183" s="84" t="s">
        <v>120</v>
      </c>
      <c r="E183" s="84" t="s">
        <v>109</v>
      </c>
      <c r="F183" s="156" t="s">
        <v>125</v>
      </c>
      <c r="G183" s="157" t="s">
        <v>191</v>
      </c>
      <c r="H183" s="157" t="s">
        <v>308</v>
      </c>
      <c r="I183" s="158" t="s">
        <v>309</v>
      </c>
      <c r="J183" s="155"/>
      <c r="K183" s="107">
        <f>K184</f>
        <v>500</v>
      </c>
      <c r="L183" s="46"/>
    </row>
    <row r="184" spans="1:13" s="47" customFormat="1" ht="47.25">
      <c r="A184" s="87"/>
      <c r="B184" s="90" t="s">
        <v>359</v>
      </c>
      <c r="C184" s="84" t="s">
        <v>121</v>
      </c>
      <c r="D184" s="84" t="s">
        <v>120</v>
      </c>
      <c r="E184" s="84" t="s">
        <v>109</v>
      </c>
      <c r="F184" s="156" t="s">
        <v>125</v>
      </c>
      <c r="G184" s="157" t="s">
        <v>191</v>
      </c>
      <c r="H184" s="157" t="s">
        <v>109</v>
      </c>
      <c r="I184" s="158" t="s">
        <v>309</v>
      </c>
      <c r="J184" s="155"/>
      <c r="K184" s="107">
        <f>K185</f>
        <v>500</v>
      </c>
      <c r="L184" s="46"/>
    </row>
    <row r="185" spans="1:13" s="47" customFormat="1" ht="63">
      <c r="A185" s="87"/>
      <c r="B185" s="90" t="s">
        <v>271</v>
      </c>
      <c r="C185" s="84" t="s">
        <v>121</v>
      </c>
      <c r="D185" s="84" t="s">
        <v>120</v>
      </c>
      <c r="E185" s="84" t="s">
        <v>109</v>
      </c>
      <c r="F185" s="156" t="s">
        <v>125</v>
      </c>
      <c r="G185" s="157" t="s">
        <v>191</v>
      </c>
      <c r="H185" s="157" t="s">
        <v>109</v>
      </c>
      <c r="I185" s="158" t="s">
        <v>358</v>
      </c>
      <c r="J185" s="155"/>
      <c r="K185" s="107">
        <f>K186</f>
        <v>500</v>
      </c>
      <c r="L185" s="41"/>
    </row>
    <row r="186" spans="1:13" s="47" customFormat="1" ht="47.25">
      <c r="A186" s="87"/>
      <c r="B186" s="159" t="s">
        <v>417</v>
      </c>
      <c r="C186" s="84" t="s">
        <v>121</v>
      </c>
      <c r="D186" s="84" t="s">
        <v>120</v>
      </c>
      <c r="E186" s="84" t="s">
        <v>109</v>
      </c>
      <c r="F186" s="156" t="s">
        <v>125</v>
      </c>
      <c r="G186" s="157" t="s">
        <v>191</v>
      </c>
      <c r="H186" s="157" t="s">
        <v>109</v>
      </c>
      <c r="I186" s="158" t="s">
        <v>358</v>
      </c>
      <c r="J186" s="155" t="s">
        <v>196</v>
      </c>
      <c r="K186" s="107">
        <v>500</v>
      </c>
      <c r="L186" s="41"/>
    </row>
    <row r="187" spans="1:13" s="47" customFormat="1" ht="15.75">
      <c r="A187" s="87"/>
      <c r="B187" s="90" t="s">
        <v>73</v>
      </c>
      <c r="C187" s="84" t="s">
        <v>121</v>
      </c>
      <c r="D187" s="84" t="s">
        <v>120</v>
      </c>
      <c r="E187" s="84" t="s">
        <v>109</v>
      </c>
      <c r="F187" s="156" t="s">
        <v>125</v>
      </c>
      <c r="G187" s="157" t="s">
        <v>158</v>
      </c>
      <c r="H187" s="157" t="s">
        <v>308</v>
      </c>
      <c r="I187" s="158" t="s">
        <v>309</v>
      </c>
      <c r="J187" s="155"/>
      <c r="K187" s="107">
        <f>K188</f>
        <v>3500</v>
      </c>
      <c r="L187" s="46"/>
    </row>
    <row r="188" spans="1:13" s="47" customFormat="1" ht="47.25">
      <c r="A188" s="87"/>
      <c r="B188" s="90" t="s">
        <v>360</v>
      </c>
      <c r="C188" s="84" t="s">
        <v>121</v>
      </c>
      <c r="D188" s="84" t="s">
        <v>120</v>
      </c>
      <c r="E188" s="84" t="s">
        <v>109</v>
      </c>
      <c r="F188" s="156" t="s">
        <v>125</v>
      </c>
      <c r="G188" s="157" t="s">
        <v>158</v>
      </c>
      <c r="H188" s="157" t="s">
        <v>108</v>
      </c>
      <c r="I188" s="158" t="s">
        <v>309</v>
      </c>
      <c r="J188" s="155"/>
      <c r="K188" s="107">
        <f>K189</f>
        <v>3500</v>
      </c>
      <c r="L188" s="46"/>
    </row>
    <row r="189" spans="1:13" s="47" customFormat="1" ht="31.5">
      <c r="A189" s="87"/>
      <c r="B189" s="90" t="s">
        <v>362</v>
      </c>
      <c r="C189" s="84" t="s">
        <v>121</v>
      </c>
      <c r="D189" s="84" t="s">
        <v>120</v>
      </c>
      <c r="E189" s="84" t="s">
        <v>109</v>
      </c>
      <c r="F189" s="156" t="s">
        <v>125</v>
      </c>
      <c r="G189" s="157" t="s">
        <v>158</v>
      </c>
      <c r="H189" s="157" t="s">
        <v>108</v>
      </c>
      <c r="I189" s="158" t="s">
        <v>361</v>
      </c>
      <c r="J189" s="155"/>
      <c r="K189" s="107">
        <f>K190</f>
        <v>3500</v>
      </c>
      <c r="L189" s="41"/>
    </row>
    <row r="190" spans="1:13" s="47" customFormat="1" ht="47.25">
      <c r="A190" s="87"/>
      <c r="B190" s="159" t="s">
        <v>417</v>
      </c>
      <c r="C190" s="84" t="s">
        <v>121</v>
      </c>
      <c r="D190" s="84" t="s">
        <v>120</v>
      </c>
      <c r="E190" s="84" t="s">
        <v>109</v>
      </c>
      <c r="F190" s="156" t="s">
        <v>125</v>
      </c>
      <c r="G190" s="157" t="s">
        <v>158</v>
      </c>
      <c r="H190" s="157" t="s">
        <v>108</v>
      </c>
      <c r="I190" s="158" t="s">
        <v>361</v>
      </c>
      <c r="J190" s="155" t="s">
        <v>196</v>
      </c>
      <c r="K190" s="107">
        <f>1500+2000</f>
        <v>3500</v>
      </c>
      <c r="L190" s="41"/>
    </row>
    <row r="191" spans="1:13" s="47" customFormat="1" ht="47.25">
      <c r="A191" s="87"/>
      <c r="B191" s="90" t="s">
        <v>346</v>
      </c>
      <c r="C191" s="84" t="s">
        <v>121</v>
      </c>
      <c r="D191" s="84" t="s">
        <v>120</v>
      </c>
      <c r="E191" s="84" t="s">
        <v>109</v>
      </c>
      <c r="F191" s="156" t="s">
        <v>236</v>
      </c>
      <c r="G191" s="157" t="s">
        <v>189</v>
      </c>
      <c r="H191" s="157" t="s">
        <v>308</v>
      </c>
      <c r="I191" s="158" t="s">
        <v>309</v>
      </c>
      <c r="J191" s="155"/>
      <c r="K191" s="107">
        <f>K192</f>
        <v>300</v>
      </c>
      <c r="L191" s="46"/>
    </row>
    <row r="192" spans="1:13" s="47" customFormat="1" ht="63">
      <c r="A192" s="87"/>
      <c r="B192" s="90" t="s">
        <v>241</v>
      </c>
      <c r="C192" s="84" t="s">
        <v>121</v>
      </c>
      <c r="D192" s="84" t="s">
        <v>120</v>
      </c>
      <c r="E192" s="84" t="s">
        <v>109</v>
      </c>
      <c r="F192" s="156" t="s">
        <v>236</v>
      </c>
      <c r="G192" s="157" t="s">
        <v>191</v>
      </c>
      <c r="H192" s="157" t="s">
        <v>308</v>
      </c>
      <c r="I192" s="158" t="s">
        <v>309</v>
      </c>
      <c r="J192" s="155"/>
      <c r="K192" s="107">
        <f>K193</f>
        <v>300</v>
      </c>
      <c r="L192" s="46"/>
    </row>
    <row r="193" spans="1:13" s="47" customFormat="1" ht="47.25">
      <c r="A193" s="87"/>
      <c r="B193" s="90" t="s">
        <v>363</v>
      </c>
      <c r="C193" s="84" t="s">
        <v>121</v>
      </c>
      <c r="D193" s="84" t="s">
        <v>120</v>
      </c>
      <c r="E193" s="84" t="s">
        <v>109</v>
      </c>
      <c r="F193" s="156" t="s">
        <v>236</v>
      </c>
      <c r="G193" s="157" t="s">
        <v>191</v>
      </c>
      <c r="H193" s="157" t="s">
        <v>108</v>
      </c>
      <c r="I193" s="158" t="s">
        <v>309</v>
      </c>
      <c r="J193" s="155"/>
      <c r="K193" s="107">
        <f>K195</f>
        <v>300</v>
      </c>
      <c r="L193" s="46"/>
    </row>
    <row r="194" spans="1:13" s="47" customFormat="1" ht="114" customHeight="1">
      <c r="A194" s="87"/>
      <c r="B194" s="90" t="s">
        <v>272</v>
      </c>
      <c r="C194" s="84" t="s">
        <v>121</v>
      </c>
      <c r="D194" s="84" t="s">
        <v>120</v>
      </c>
      <c r="E194" s="84" t="s">
        <v>109</v>
      </c>
      <c r="F194" s="156" t="s">
        <v>236</v>
      </c>
      <c r="G194" s="157" t="s">
        <v>191</v>
      </c>
      <c r="H194" s="157" t="s">
        <v>108</v>
      </c>
      <c r="I194" s="158" t="s">
        <v>364</v>
      </c>
      <c r="J194" s="155"/>
      <c r="K194" s="107">
        <f>K195</f>
        <v>300</v>
      </c>
      <c r="L194" s="46"/>
    </row>
    <row r="195" spans="1:13" s="47" customFormat="1" ht="47.25">
      <c r="A195" s="87"/>
      <c r="B195" s="159" t="s">
        <v>416</v>
      </c>
      <c r="C195" s="84" t="s">
        <v>121</v>
      </c>
      <c r="D195" s="84" t="s">
        <v>120</v>
      </c>
      <c r="E195" s="84" t="s">
        <v>109</v>
      </c>
      <c r="F195" s="156" t="s">
        <v>236</v>
      </c>
      <c r="G195" s="157" t="s">
        <v>191</v>
      </c>
      <c r="H195" s="157" t="s">
        <v>108</v>
      </c>
      <c r="I195" s="158" t="s">
        <v>364</v>
      </c>
      <c r="J195" s="155" t="s">
        <v>206</v>
      </c>
      <c r="K195" s="107">
        <v>300</v>
      </c>
      <c r="L195" s="41"/>
    </row>
    <row r="196" spans="1:13" ht="39.75" customHeight="1">
      <c r="A196" s="87"/>
      <c r="B196" s="90" t="s">
        <v>320</v>
      </c>
      <c r="C196" s="93">
        <v>992</v>
      </c>
      <c r="D196" s="84" t="s">
        <v>120</v>
      </c>
      <c r="E196" s="84" t="s">
        <v>109</v>
      </c>
      <c r="F196" s="156" t="s">
        <v>205</v>
      </c>
      <c r="G196" s="157" t="s">
        <v>189</v>
      </c>
      <c r="H196" s="157" t="s">
        <v>308</v>
      </c>
      <c r="I196" s="158" t="s">
        <v>309</v>
      </c>
      <c r="J196" s="161"/>
      <c r="K196" s="102">
        <f>K197</f>
        <v>4632.7688100000005</v>
      </c>
      <c r="L196" s="50"/>
      <c r="M196" s="37"/>
    </row>
    <row r="197" spans="1:13" s="47" customFormat="1" ht="16.5" customHeight="1">
      <c r="A197" s="87"/>
      <c r="B197" s="90" t="s">
        <v>422</v>
      </c>
      <c r="C197" s="93">
        <v>992</v>
      </c>
      <c r="D197" s="84" t="s">
        <v>120</v>
      </c>
      <c r="E197" s="84" t="s">
        <v>109</v>
      </c>
      <c r="F197" s="156" t="s">
        <v>205</v>
      </c>
      <c r="G197" s="157" t="s">
        <v>155</v>
      </c>
      <c r="H197" s="157" t="s">
        <v>308</v>
      </c>
      <c r="I197" s="158" t="s">
        <v>309</v>
      </c>
      <c r="J197" s="161"/>
      <c r="K197" s="102">
        <f>K198</f>
        <v>4632.7688100000005</v>
      </c>
      <c r="L197" s="41"/>
    </row>
    <row r="198" spans="1:13" s="47" customFormat="1" ht="54" customHeight="1">
      <c r="A198" s="87"/>
      <c r="B198" s="90" t="s">
        <v>421</v>
      </c>
      <c r="C198" s="93">
        <v>992</v>
      </c>
      <c r="D198" s="84" t="s">
        <v>120</v>
      </c>
      <c r="E198" s="84" t="s">
        <v>109</v>
      </c>
      <c r="F198" s="156" t="s">
        <v>205</v>
      </c>
      <c r="G198" s="157" t="s">
        <v>155</v>
      </c>
      <c r="H198" s="157" t="s">
        <v>108</v>
      </c>
      <c r="I198" s="158" t="s">
        <v>309</v>
      </c>
      <c r="J198" s="161"/>
      <c r="K198" s="102">
        <f>K199+K201+K203</f>
        <v>4632.7688100000005</v>
      </c>
      <c r="L198" s="41"/>
    </row>
    <row r="199" spans="1:13" s="47" customFormat="1" ht="63">
      <c r="A199" s="87"/>
      <c r="B199" s="162" t="s">
        <v>271</v>
      </c>
      <c r="C199" s="83">
        <v>992</v>
      </c>
      <c r="D199" s="84" t="s">
        <v>120</v>
      </c>
      <c r="E199" s="84" t="s">
        <v>109</v>
      </c>
      <c r="F199" s="156" t="s">
        <v>205</v>
      </c>
      <c r="G199" s="157" t="s">
        <v>155</v>
      </c>
      <c r="H199" s="157" t="s">
        <v>108</v>
      </c>
      <c r="I199" s="158" t="s">
        <v>358</v>
      </c>
      <c r="J199" s="155"/>
      <c r="K199" s="102">
        <f>K200</f>
        <v>252.18091999999999</v>
      </c>
      <c r="L199" s="41"/>
    </row>
    <row r="200" spans="1:13" s="47" customFormat="1" ht="47.25">
      <c r="A200" s="87"/>
      <c r="B200" s="159" t="s">
        <v>417</v>
      </c>
      <c r="C200" s="83">
        <v>992</v>
      </c>
      <c r="D200" s="84" t="s">
        <v>120</v>
      </c>
      <c r="E200" s="84" t="s">
        <v>109</v>
      </c>
      <c r="F200" s="156" t="s">
        <v>205</v>
      </c>
      <c r="G200" s="157" t="s">
        <v>155</v>
      </c>
      <c r="H200" s="157" t="s">
        <v>108</v>
      </c>
      <c r="I200" s="158" t="s">
        <v>358</v>
      </c>
      <c r="J200" s="155" t="s">
        <v>196</v>
      </c>
      <c r="K200" s="102">
        <v>252.18091999999999</v>
      </c>
      <c r="L200" s="41"/>
    </row>
    <row r="201" spans="1:13" s="47" customFormat="1" ht="31.5">
      <c r="A201" s="87"/>
      <c r="B201" s="162" t="s">
        <v>362</v>
      </c>
      <c r="C201" s="83">
        <v>992</v>
      </c>
      <c r="D201" s="84" t="s">
        <v>120</v>
      </c>
      <c r="E201" s="84" t="s">
        <v>109</v>
      </c>
      <c r="F201" s="156" t="s">
        <v>205</v>
      </c>
      <c r="G201" s="157" t="s">
        <v>155</v>
      </c>
      <c r="H201" s="157" t="s">
        <v>108</v>
      </c>
      <c r="I201" s="158" t="s">
        <v>361</v>
      </c>
      <c r="J201" s="155"/>
      <c r="K201" s="102">
        <f>K202</f>
        <v>1538.1872000000001</v>
      </c>
      <c r="L201" s="41"/>
    </row>
    <row r="202" spans="1:13" s="47" customFormat="1" ht="47.25">
      <c r="A202" s="87"/>
      <c r="B202" s="159" t="s">
        <v>417</v>
      </c>
      <c r="C202" s="83">
        <v>992</v>
      </c>
      <c r="D202" s="84" t="s">
        <v>120</v>
      </c>
      <c r="E202" s="84" t="s">
        <v>109</v>
      </c>
      <c r="F202" s="156" t="s">
        <v>205</v>
      </c>
      <c r="G202" s="157" t="s">
        <v>155</v>
      </c>
      <c r="H202" s="157" t="s">
        <v>108</v>
      </c>
      <c r="I202" s="158" t="s">
        <v>361</v>
      </c>
      <c r="J202" s="155" t="s">
        <v>196</v>
      </c>
      <c r="K202" s="102">
        <v>1538.1872000000001</v>
      </c>
      <c r="L202" s="41"/>
    </row>
    <row r="203" spans="1:13" s="47" customFormat="1" ht="94.5">
      <c r="A203" s="87"/>
      <c r="B203" s="162" t="s">
        <v>451</v>
      </c>
      <c r="C203" s="83">
        <v>992</v>
      </c>
      <c r="D203" s="84" t="s">
        <v>120</v>
      </c>
      <c r="E203" s="84" t="s">
        <v>109</v>
      </c>
      <c r="F203" s="156" t="s">
        <v>205</v>
      </c>
      <c r="G203" s="157" t="s">
        <v>155</v>
      </c>
      <c r="H203" s="157" t="s">
        <v>108</v>
      </c>
      <c r="I203" s="158" t="s">
        <v>447</v>
      </c>
      <c r="J203" s="155"/>
      <c r="K203" s="102">
        <f>K204</f>
        <v>2842.4006900000004</v>
      </c>
      <c r="L203" s="41"/>
    </row>
    <row r="204" spans="1:13" s="47" customFormat="1" ht="47.25">
      <c r="A204" s="87"/>
      <c r="B204" s="159" t="s">
        <v>416</v>
      </c>
      <c r="C204" s="83">
        <v>992</v>
      </c>
      <c r="D204" s="84" t="s">
        <v>120</v>
      </c>
      <c r="E204" s="84" t="s">
        <v>109</v>
      </c>
      <c r="F204" s="156" t="s">
        <v>205</v>
      </c>
      <c r="G204" s="157" t="s">
        <v>155</v>
      </c>
      <c r="H204" s="157" t="s">
        <v>108</v>
      </c>
      <c r="I204" s="158" t="s">
        <v>447</v>
      </c>
      <c r="J204" s="155" t="s">
        <v>206</v>
      </c>
      <c r="K204" s="102">
        <f>1081.22134+1761.17935</f>
        <v>2842.4006900000004</v>
      </c>
      <c r="L204" s="41"/>
    </row>
    <row r="205" spans="1:13" s="47" customFormat="1" ht="15.75">
      <c r="A205" s="87"/>
      <c r="B205" s="90" t="s">
        <v>75</v>
      </c>
      <c r="C205" s="83">
        <v>992</v>
      </c>
      <c r="D205" s="84" t="s">
        <v>120</v>
      </c>
      <c r="E205" s="84" t="s">
        <v>116</v>
      </c>
      <c r="F205" s="156"/>
      <c r="G205" s="157"/>
      <c r="H205" s="157"/>
      <c r="I205" s="158"/>
      <c r="J205" s="155"/>
      <c r="K205" s="102">
        <f>K206+K217</f>
        <v>27266.936829999999</v>
      </c>
      <c r="L205" s="41"/>
    </row>
    <row r="206" spans="1:13" s="47" customFormat="1" ht="47.25">
      <c r="A206" s="87"/>
      <c r="B206" s="90" t="s">
        <v>355</v>
      </c>
      <c r="C206" s="83">
        <v>992</v>
      </c>
      <c r="D206" s="84" t="s">
        <v>120</v>
      </c>
      <c r="E206" s="84" t="s">
        <v>116</v>
      </c>
      <c r="F206" s="156" t="s">
        <v>125</v>
      </c>
      <c r="G206" s="157" t="s">
        <v>189</v>
      </c>
      <c r="H206" s="157" t="s">
        <v>308</v>
      </c>
      <c r="I206" s="158" t="s">
        <v>309</v>
      </c>
      <c r="J206" s="155"/>
      <c r="K206" s="102">
        <f>K207</f>
        <v>21472.3</v>
      </c>
      <c r="L206" s="41"/>
    </row>
    <row r="207" spans="1:13" s="47" customFormat="1" ht="15.75">
      <c r="A207" s="87"/>
      <c r="B207" s="90" t="s">
        <v>268</v>
      </c>
      <c r="C207" s="83">
        <v>992</v>
      </c>
      <c r="D207" s="84" t="s">
        <v>120</v>
      </c>
      <c r="E207" s="84" t="s">
        <v>116</v>
      </c>
      <c r="F207" s="156" t="s">
        <v>125</v>
      </c>
      <c r="G207" s="157" t="s">
        <v>159</v>
      </c>
      <c r="H207" s="157" t="s">
        <v>308</v>
      </c>
      <c r="I207" s="158" t="s">
        <v>309</v>
      </c>
      <c r="J207" s="155"/>
      <c r="K207" s="102">
        <f>K208+K211+K214</f>
        <v>21472.3</v>
      </c>
      <c r="L207" s="41"/>
    </row>
    <row r="208" spans="1:13" s="47" customFormat="1" ht="31.5">
      <c r="A208" s="87"/>
      <c r="B208" s="90" t="s">
        <v>366</v>
      </c>
      <c r="C208" s="83">
        <v>992</v>
      </c>
      <c r="D208" s="84" t="s">
        <v>120</v>
      </c>
      <c r="E208" s="84" t="s">
        <v>116</v>
      </c>
      <c r="F208" s="156" t="s">
        <v>125</v>
      </c>
      <c r="G208" s="157" t="s">
        <v>159</v>
      </c>
      <c r="H208" s="157" t="s">
        <v>108</v>
      </c>
      <c r="I208" s="158" t="s">
        <v>309</v>
      </c>
      <c r="J208" s="155"/>
      <c r="K208" s="102">
        <f>K209</f>
        <v>6000</v>
      </c>
      <c r="L208" s="41"/>
    </row>
    <row r="209" spans="1:12" s="47" customFormat="1" ht="15.75">
      <c r="A209" s="87"/>
      <c r="B209" s="90" t="s">
        <v>273</v>
      </c>
      <c r="C209" s="83">
        <v>992</v>
      </c>
      <c r="D209" s="84" t="s">
        <v>120</v>
      </c>
      <c r="E209" s="84" t="s">
        <v>116</v>
      </c>
      <c r="F209" s="156" t="s">
        <v>125</v>
      </c>
      <c r="G209" s="157" t="s">
        <v>159</v>
      </c>
      <c r="H209" s="157" t="s">
        <v>108</v>
      </c>
      <c r="I209" s="206" t="s">
        <v>365</v>
      </c>
      <c r="J209" s="155"/>
      <c r="K209" s="102">
        <f>K210</f>
        <v>6000</v>
      </c>
      <c r="L209" s="41"/>
    </row>
    <row r="210" spans="1:12" s="55" customFormat="1" ht="47.25">
      <c r="A210" s="87"/>
      <c r="B210" s="159" t="s">
        <v>417</v>
      </c>
      <c r="C210" s="83">
        <v>992</v>
      </c>
      <c r="D210" s="84" t="s">
        <v>120</v>
      </c>
      <c r="E210" s="84" t="s">
        <v>116</v>
      </c>
      <c r="F210" s="156" t="s">
        <v>125</v>
      </c>
      <c r="G210" s="157" t="s">
        <v>159</v>
      </c>
      <c r="H210" s="157" t="s">
        <v>108</v>
      </c>
      <c r="I210" s="206" t="s">
        <v>365</v>
      </c>
      <c r="J210" s="155" t="s">
        <v>196</v>
      </c>
      <c r="K210" s="102">
        <v>6000</v>
      </c>
      <c r="L210" s="50"/>
    </row>
    <row r="211" spans="1:12" s="47" customFormat="1" ht="31.5">
      <c r="A211" s="87"/>
      <c r="B211" s="90" t="s">
        <v>367</v>
      </c>
      <c r="C211" s="83">
        <v>992</v>
      </c>
      <c r="D211" s="84" t="s">
        <v>120</v>
      </c>
      <c r="E211" s="84" t="s">
        <v>116</v>
      </c>
      <c r="F211" s="156" t="s">
        <v>125</v>
      </c>
      <c r="G211" s="157" t="s">
        <v>159</v>
      </c>
      <c r="H211" s="157" t="s">
        <v>109</v>
      </c>
      <c r="I211" s="158" t="s">
        <v>309</v>
      </c>
      <c r="J211" s="155"/>
      <c r="K211" s="102">
        <f>K212</f>
        <v>650</v>
      </c>
      <c r="L211" s="41"/>
    </row>
    <row r="212" spans="1:12" s="47" customFormat="1" ht="15.75">
      <c r="A212" s="87"/>
      <c r="B212" s="90" t="s">
        <v>274</v>
      </c>
      <c r="C212" s="83">
        <v>992</v>
      </c>
      <c r="D212" s="84" t="s">
        <v>120</v>
      </c>
      <c r="E212" s="84" t="s">
        <v>116</v>
      </c>
      <c r="F212" s="156" t="s">
        <v>125</v>
      </c>
      <c r="G212" s="157" t="s">
        <v>159</v>
      </c>
      <c r="H212" s="157" t="s">
        <v>109</v>
      </c>
      <c r="I212" s="206" t="s">
        <v>368</v>
      </c>
      <c r="J212" s="155"/>
      <c r="K212" s="102">
        <f>K213</f>
        <v>650</v>
      </c>
      <c r="L212" s="41"/>
    </row>
    <row r="213" spans="1:12" s="55" customFormat="1" ht="47.25">
      <c r="A213" s="87"/>
      <c r="B213" s="159" t="s">
        <v>417</v>
      </c>
      <c r="C213" s="83">
        <v>992</v>
      </c>
      <c r="D213" s="84" t="s">
        <v>120</v>
      </c>
      <c r="E213" s="84" t="s">
        <v>116</v>
      </c>
      <c r="F213" s="156" t="s">
        <v>125</v>
      </c>
      <c r="G213" s="157" t="s">
        <v>159</v>
      </c>
      <c r="H213" s="157" t="s">
        <v>109</v>
      </c>
      <c r="I213" s="206" t="s">
        <v>368</v>
      </c>
      <c r="J213" s="155" t="s">
        <v>196</v>
      </c>
      <c r="K213" s="102">
        <v>650</v>
      </c>
      <c r="L213" s="50"/>
    </row>
    <row r="214" spans="1:12" s="47" customFormat="1" ht="31.5">
      <c r="A214" s="87"/>
      <c r="B214" s="90" t="s">
        <v>369</v>
      </c>
      <c r="C214" s="83">
        <v>992</v>
      </c>
      <c r="D214" s="84" t="s">
        <v>120</v>
      </c>
      <c r="E214" s="84" t="s">
        <v>116</v>
      </c>
      <c r="F214" s="156" t="s">
        <v>125</v>
      </c>
      <c r="G214" s="157" t="s">
        <v>159</v>
      </c>
      <c r="H214" s="157" t="s">
        <v>116</v>
      </c>
      <c r="I214" s="158" t="s">
        <v>309</v>
      </c>
      <c r="J214" s="155"/>
      <c r="K214" s="102">
        <f>K215</f>
        <v>14822.3</v>
      </c>
      <c r="L214" s="41"/>
    </row>
    <row r="215" spans="1:12" s="47" customFormat="1" ht="15.75">
      <c r="A215" s="87"/>
      <c r="B215" s="90" t="s">
        <v>371</v>
      </c>
      <c r="C215" s="83">
        <v>992</v>
      </c>
      <c r="D215" s="84" t="s">
        <v>120</v>
      </c>
      <c r="E215" s="84" t="s">
        <v>116</v>
      </c>
      <c r="F215" s="156" t="s">
        <v>125</v>
      </c>
      <c r="G215" s="157" t="s">
        <v>159</v>
      </c>
      <c r="H215" s="157" t="s">
        <v>116</v>
      </c>
      <c r="I215" s="206" t="s">
        <v>370</v>
      </c>
      <c r="J215" s="155"/>
      <c r="K215" s="102">
        <f>K216</f>
        <v>14822.3</v>
      </c>
      <c r="L215" s="41"/>
    </row>
    <row r="216" spans="1:12" s="55" customFormat="1" ht="47.25">
      <c r="A216" s="87"/>
      <c r="B216" s="159" t="s">
        <v>417</v>
      </c>
      <c r="C216" s="83">
        <v>992</v>
      </c>
      <c r="D216" s="84" t="s">
        <v>120</v>
      </c>
      <c r="E216" s="84" t="s">
        <v>116</v>
      </c>
      <c r="F216" s="156" t="s">
        <v>125</v>
      </c>
      <c r="G216" s="157" t="s">
        <v>159</v>
      </c>
      <c r="H216" s="157" t="s">
        <v>116</v>
      </c>
      <c r="I216" s="206" t="s">
        <v>370</v>
      </c>
      <c r="J216" s="155" t="s">
        <v>196</v>
      </c>
      <c r="K216" s="102">
        <v>14822.3</v>
      </c>
      <c r="L216" s="50"/>
    </row>
    <row r="217" spans="1:12" s="55" customFormat="1" ht="42" customHeight="1">
      <c r="A217" s="87"/>
      <c r="B217" s="90" t="s">
        <v>320</v>
      </c>
      <c r="C217" s="93">
        <v>992</v>
      </c>
      <c r="D217" s="94" t="s">
        <v>120</v>
      </c>
      <c r="E217" s="94" t="s">
        <v>116</v>
      </c>
      <c r="F217" s="156" t="s">
        <v>205</v>
      </c>
      <c r="G217" s="157" t="s">
        <v>189</v>
      </c>
      <c r="H217" s="157" t="s">
        <v>308</v>
      </c>
      <c r="I217" s="158" t="s">
        <v>309</v>
      </c>
      <c r="J217" s="161"/>
      <c r="K217" s="102">
        <f>K218</f>
        <v>5794.6368299999995</v>
      </c>
      <c r="L217" s="50"/>
    </row>
    <row r="218" spans="1:12" s="55" customFormat="1">
      <c r="A218" s="87"/>
      <c r="B218" s="90" t="s">
        <v>422</v>
      </c>
      <c r="C218" s="93">
        <v>992</v>
      </c>
      <c r="D218" s="94" t="s">
        <v>120</v>
      </c>
      <c r="E218" s="94" t="s">
        <v>116</v>
      </c>
      <c r="F218" s="156" t="s">
        <v>205</v>
      </c>
      <c r="G218" s="157" t="s">
        <v>155</v>
      </c>
      <c r="H218" s="157" t="s">
        <v>308</v>
      </c>
      <c r="I218" s="158" t="s">
        <v>309</v>
      </c>
      <c r="J218" s="161"/>
      <c r="K218" s="102">
        <f>K219</f>
        <v>5794.6368299999995</v>
      </c>
      <c r="L218" s="50"/>
    </row>
    <row r="219" spans="1:12" s="55" customFormat="1" ht="52.5" customHeight="1">
      <c r="A219" s="87"/>
      <c r="B219" s="90" t="s">
        <v>421</v>
      </c>
      <c r="C219" s="93">
        <v>992</v>
      </c>
      <c r="D219" s="94" t="s">
        <v>120</v>
      </c>
      <c r="E219" s="94" t="s">
        <v>116</v>
      </c>
      <c r="F219" s="156" t="s">
        <v>205</v>
      </c>
      <c r="G219" s="157" t="s">
        <v>155</v>
      </c>
      <c r="H219" s="157" t="s">
        <v>108</v>
      </c>
      <c r="I219" s="158" t="s">
        <v>309</v>
      </c>
      <c r="J219" s="161"/>
      <c r="K219" s="102">
        <f>K220+K222+K224</f>
        <v>5794.6368299999995</v>
      </c>
      <c r="L219" s="50"/>
    </row>
    <row r="220" spans="1:12" s="55" customFormat="1">
      <c r="A220" s="87"/>
      <c r="B220" s="162" t="s">
        <v>273</v>
      </c>
      <c r="C220" s="83">
        <v>992</v>
      </c>
      <c r="D220" s="94" t="s">
        <v>120</v>
      </c>
      <c r="E220" s="94" t="s">
        <v>116</v>
      </c>
      <c r="F220" s="156" t="s">
        <v>205</v>
      </c>
      <c r="G220" s="157" t="s">
        <v>155</v>
      </c>
      <c r="H220" s="157" t="s">
        <v>108</v>
      </c>
      <c r="I220" s="158" t="s">
        <v>365</v>
      </c>
      <c r="J220" s="155"/>
      <c r="K220" s="102">
        <f>K221</f>
        <v>353.20152000000002</v>
      </c>
      <c r="L220" s="50"/>
    </row>
    <row r="221" spans="1:12" s="55" customFormat="1" ht="47.25">
      <c r="A221" s="87"/>
      <c r="B221" s="159" t="s">
        <v>417</v>
      </c>
      <c r="C221" s="83">
        <v>992</v>
      </c>
      <c r="D221" s="94" t="s">
        <v>120</v>
      </c>
      <c r="E221" s="94" t="s">
        <v>116</v>
      </c>
      <c r="F221" s="156" t="s">
        <v>205</v>
      </c>
      <c r="G221" s="157" t="s">
        <v>155</v>
      </c>
      <c r="H221" s="157" t="s">
        <v>108</v>
      </c>
      <c r="I221" s="158" t="s">
        <v>365</v>
      </c>
      <c r="J221" s="155" t="s">
        <v>196</v>
      </c>
      <c r="K221" s="102">
        <v>353.20152000000002</v>
      </c>
      <c r="L221" s="50"/>
    </row>
    <row r="222" spans="1:12" s="55" customFormat="1">
      <c r="A222" s="87"/>
      <c r="B222" s="162" t="s">
        <v>274</v>
      </c>
      <c r="C222" s="83">
        <v>992</v>
      </c>
      <c r="D222" s="94" t="s">
        <v>120</v>
      </c>
      <c r="E222" s="94" t="s">
        <v>116</v>
      </c>
      <c r="F222" s="156" t="s">
        <v>205</v>
      </c>
      <c r="G222" s="157" t="s">
        <v>155</v>
      </c>
      <c r="H222" s="157" t="s">
        <v>108</v>
      </c>
      <c r="I222" s="158" t="s">
        <v>368</v>
      </c>
      <c r="J222" s="155"/>
      <c r="K222" s="102">
        <f>K223</f>
        <v>524.14991999999995</v>
      </c>
      <c r="L222" s="50"/>
    </row>
    <row r="223" spans="1:12" s="55" customFormat="1" ht="47.25">
      <c r="A223" s="87"/>
      <c r="B223" s="159" t="s">
        <v>417</v>
      </c>
      <c r="C223" s="83">
        <v>992</v>
      </c>
      <c r="D223" s="94" t="s">
        <v>120</v>
      </c>
      <c r="E223" s="94" t="s">
        <v>116</v>
      </c>
      <c r="F223" s="156" t="s">
        <v>205</v>
      </c>
      <c r="G223" s="157" t="s">
        <v>155</v>
      </c>
      <c r="H223" s="157" t="s">
        <v>108</v>
      </c>
      <c r="I223" s="158" t="s">
        <v>368</v>
      </c>
      <c r="J223" s="155" t="s">
        <v>196</v>
      </c>
      <c r="K223" s="102">
        <v>524.14991999999995</v>
      </c>
      <c r="L223" s="50"/>
    </row>
    <row r="224" spans="1:12" s="55" customFormat="1">
      <c r="A224" s="87"/>
      <c r="B224" s="162" t="s">
        <v>371</v>
      </c>
      <c r="C224" s="83">
        <v>992</v>
      </c>
      <c r="D224" s="94" t="s">
        <v>120</v>
      </c>
      <c r="E224" s="94" t="s">
        <v>116</v>
      </c>
      <c r="F224" s="156" t="s">
        <v>205</v>
      </c>
      <c r="G224" s="157" t="s">
        <v>155</v>
      </c>
      <c r="H224" s="157" t="s">
        <v>108</v>
      </c>
      <c r="I224" s="158" t="s">
        <v>370</v>
      </c>
      <c r="J224" s="155"/>
      <c r="K224" s="102">
        <f>K225</f>
        <v>4917.28539</v>
      </c>
      <c r="L224" s="50"/>
    </row>
    <row r="225" spans="1:13" s="55" customFormat="1" ht="47.25">
      <c r="A225" s="87"/>
      <c r="B225" s="159" t="s">
        <v>417</v>
      </c>
      <c r="C225" s="83">
        <v>992</v>
      </c>
      <c r="D225" s="94" t="s">
        <v>120</v>
      </c>
      <c r="E225" s="94" t="s">
        <v>116</v>
      </c>
      <c r="F225" s="156" t="s">
        <v>205</v>
      </c>
      <c r="G225" s="157" t="s">
        <v>155</v>
      </c>
      <c r="H225" s="157" t="s">
        <v>108</v>
      </c>
      <c r="I225" s="158" t="s">
        <v>370</v>
      </c>
      <c r="J225" s="155" t="s">
        <v>196</v>
      </c>
      <c r="K225" s="102">
        <v>4917.28539</v>
      </c>
      <c r="L225" s="50"/>
    </row>
    <row r="226" spans="1:13" s="55" customFormat="1" ht="31.5">
      <c r="A226" s="87"/>
      <c r="B226" s="90" t="s">
        <v>77</v>
      </c>
      <c r="C226" s="83">
        <v>992</v>
      </c>
      <c r="D226" s="84" t="s">
        <v>120</v>
      </c>
      <c r="E226" s="84" t="s">
        <v>120</v>
      </c>
      <c r="F226" s="156"/>
      <c r="G226" s="157"/>
      <c r="H226" s="157"/>
      <c r="I226" s="158"/>
      <c r="J226" s="155"/>
      <c r="K226" s="102">
        <f>K227</f>
        <v>6300</v>
      </c>
      <c r="L226" s="50"/>
    </row>
    <row r="227" spans="1:13" s="55" customFormat="1" ht="47.25">
      <c r="A227" s="87"/>
      <c r="B227" s="90" t="s">
        <v>355</v>
      </c>
      <c r="C227" s="83">
        <v>992</v>
      </c>
      <c r="D227" s="84" t="s">
        <v>120</v>
      </c>
      <c r="E227" s="84" t="s">
        <v>120</v>
      </c>
      <c r="F227" s="156" t="s">
        <v>125</v>
      </c>
      <c r="G227" s="157" t="s">
        <v>189</v>
      </c>
      <c r="H227" s="157" t="s">
        <v>308</v>
      </c>
      <c r="I227" s="158" t="s">
        <v>309</v>
      </c>
      <c r="J227" s="155"/>
      <c r="K227" s="102">
        <f>K228</f>
        <v>6300</v>
      </c>
      <c r="L227" s="50"/>
    </row>
    <row r="228" spans="1:13" s="55" customFormat="1" ht="31.5">
      <c r="A228" s="87"/>
      <c r="B228" s="90" t="s">
        <v>253</v>
      </c>
      <c r="C228" s="83">
        <v>992</v>
      </c>
      <c r="D228" s="84" t="s">
        <v>120</v>
      </c>
      <c r="E228" s="84" t="s">
        <v>120</v>
      </c>
      <c r="F228" s="156" t="s">
        <v>125</v>
      </c>
      <c r="G228" s="157" t="s">
        <v>156</v>
      </c>
      <c r="H228" s="157" t="s">
        <v>308</v>
      </c>
      <c r="I228" s="158" t="s">
        <v>309</v>
      </c>
      <c r="J228" s="155"/>
      <c r="K228" s="102">
        <f>K229</f>
        <v>6300</v>
      </c>
      <c r="L228" s="50"/>
    </row>
    <row r="229" spans="1:13" s="55" customFormat="1" ht="31.5">
      <c r="A229" s="87"/>
      <c r="B229" s="90" t="s">
        <v>372</v>
      </c>
      <c r="C229" s="83">
        <v>992</v>
      </c>
      <c r="D229" s="84" t="s">
        <v>120</v>
      </c>
      <c r="E229" s="84" t="s">
        <v>120</v>
      </c>
      <c r="F229" s="156" t="s">
        <v>125</v>
      </c>
      <c r="G229" s="157" t="s">
        <v>156</v>
      </c>
      <c r="H229" s="157" t="s">
        <v>108</v>
      </c>
      <c r="I229" s="158" t="s">
        <v>309</v>
      </c>
      <c r="J229" s="155"/>
      <c r="K229" s="102">
        <f>K230</f>
        <v>6300</v>
      </c>
      <c r="L229" s="50"/>
    </row>
    <row r="230" spans="1:13" s="55" customFormat="1" ht="94.5">
      <c r="A230" s="87"/>
      <c r="B230" s="90" t="s">
        <v>259</v>
      </c>
      <c r="C230" s="83">
        <v>992</v>
      </c>
      <c r="D230" s="84" t="s">
        <v>120</v>
      </c>
      <c r="E230" s="84" t="s">
        <v>120</v>
      </c>
      <c r="F230" s="156" t="s">
        <v>125</v>
      </c>
      <c r="G230" s="157" t="s">
        <v>156</v>
      </c>
      <c r="H230" s="157" t="s">
        <v>108</v>
      </c>
      <c r="I230" s="158" t="s">
        <v>338</v>
      </c>
      <c r="J230" s="155"/>
      <c r="K230" s="102">
        <f>K231+K232+K233</f>
        <v>6300</v>
      </c>
      <c r="L230" s="50"/>
    </row>
    <row r="231" spans="1:13" s="55" customFormat="1" ht="94.5">
      <c r="A231" s="87"/>
      <c r="B231" s="159" t="s">
        <v>193</v>
      </c>
      <c r="C231" s="83">
        <v>992</v>
      </c>
      <c r="D231" s="84" t="s">
        <v>120</v>
      </c>
      <c r="E231" s="84" t="s">
        <v>120</v>
      </c>
      <c r="F231" s="156" t="s">
        <v>125</v>
      </c>
      <c r="G231" s="157" t="s">
        <v>156</v>
      </c>
      <c r="H231" s="157" t="s">
        <v>108</v>
      </c>
      <c r="I231" s="158" t="s">
        <v>338</v>
      </c>
      <c r="J231" s="155" t="s">
        <v>194</v>
      </c>
      <c r="K231" s="102">
        <v>5405.6</v>
      </c>
      <c r="L231" s="50"/>
    </row>
    <row r="232" spans="1:13" s="55" customFormat="1" ht="47.25">
      <c r="A232" s="87"/>
      <c r="B232" s="159" t="s">
        <v>417</v>
      </c>
      <c r="C232" s="83">
        <v>992</v>
      </c>
      <c r="D232" s="84" t="s">
        <v>120</v>
      </c>
      <c r="E232" s="84" t="s">
        <v>120</v>
      </c>
      <c r="F232" s="156" t="s">
        <v>125</v>
      </c>
      <c r="G232" s="157" t="s">
        <v>156</v>
      </c>
      <c r="H232" s="157" t="s">
        <v>108</v>
      </c>
      <c r="I232" s="158" t="s">
        <v>338</v>
      </c>
      <c r="J232" s="155" t="s">
        <v>196</v>
      </c>
      <c r="K232" s="102">
        <v>857.5</v>
      </c>
      <c r="L232" s="50"/>
    </row>
    <row r="233" spans="1:13" s="47" customFormat="1" ht="15.75">
      <c r="A233" s="94"/>
      <c r="B233" s="90" t="s">
        <v>197</v>
      </c>
      <c r="C233" s="83">
        <v>992</v>
      </c>
      <c r="D233" s="84" t="s">
        <v>120</v>
      </c>
      <c r="E233" s="84" t="s">
        <v>120</v>
      </c>
      <c r="F233" s="156" t="s">
        <v>125</v>
      </c>
      <c r="G233" s="157" t="s">
        <v>156</v>
      </c>
      <c r="H233" s="157" t="s">
        <v>108</v>
      </c>
      <c r="I233" s="158" t="s">
        <v>338</v>
      </c>
      <c r="J233" s="155" t="s">
        <v>198</v>
      </c>
      <c r="K233" s="102">
        <v>36.9</v>
      </c>
      <c r="L233" s="48"/>
    </row>
    <row r="234" spans="1:13" ht="15.75">
      <c r="A234" s="87" t="s">
        <v>291</v>
      </c>
      <c r="B234" s="98" t="s">
        <v>80</v>
      </c>
      <c r="C234" s="83">
        <v>992</v>
      </c>
      <c r="D234" s="84" t="s">
        <v>122</v>
      </c>
      <c r="E234" s="84"/>
      <c r="F234" s="156"/>
      <c r="G234" s="157"/>
      <c r="H234" s="157"/>
      <c r="I234" s="158"/>
      <c r="J234" s="155"/>
      <c r="K234" s="102">
        <f>K235</f>
        <v>2500</v>
      </c>
      <c r="L234" s="41"/>
      <c r="M234" s="37"/>
    </row>
    <row r="235" spans="1:13" s="47" customFormat="1" ht="31.5">
      <c r="A235" s="87"/>
      <c r="B235" s="85" t="s">
        <v>82</v>
      </c>
      <c r="C235" s="83">
        <v>992</v>
      </c>
      <c r="D235" s="84" t="s">
        <v>122</v>
      </c>
      <c r="E235" s="84" t="s">
        <v>122</v>
      </c>
      <c r="F235" s="156"/>
      <c r="G235" s="157"/>
      <c r="H235" s="157"/>
      <c r="I235" s="158"/>
      <c r="J235" s="155"/>
      <c r="K235" s="102">
        <f>K236</f>
        <v>2500</v>
      </c>
      <c r="L235" s="41"/>
    </row>
    <row r="236" spans="1:13" s="47" customFormat="1" ht="31.5">
      <c r="A236" s="87"/>
      <c r="B236" s="90" t="s">
        <v>373</v>
      </c>
      <c r="C236" s="83">
        <v>992</v>
      </c>
      <c r="D236" s="84" t="s">
        <v>122</v>
      </c>
      <c r="E236" s="84" t="s">
        <v>122</v>
      </c>
      <c r="F236" s="156" t="s">
        <v>120</v>
      </c>
      <c r="G236" s="157" t="s">
        <v>189</v>
      </c>
      <c r="H236" s="157" t="s">
        <v>308</v>
      </c>
      <c r="I236" s="158" t="s">
        <v>309</v>
      </c>
      <c r="J236" s="155"/>
      <c r="K236" s="102">
        <f>K237+K241+K245+K249</f>
        <v>2500</v>
      </c>
      <c r="L236" s="41"/>
    </row>
    <row r="237" spans="1:13" s="47" customFormat="1" ht="15.75">
      <c r="A237" s="87"/>
      <c r="B237" s="90" t="s">
        <v>275</v>
      </c>
      <c r="C237" s="83">
        <v>992</v>
      </c>
      <c r="D237" s="84" t="s">
        <v>122</v>
      </c>
      <c r="E237" s="84" t="s">
        <v>122</v>
      </c>
      <c r="F237" s="156" t="s">
        <v>120</v>
      </c>
      <c r="G237" s="157" t="s">
        <v>191</v>
      </c>
      <c r="H237" s="157" t="s">
        <v>308</v>
      </c>
      <c r="I237" s="158" t="s">
        <v>309</v>
      </c>
      <c r="J237" s="155"/>
      <c r="K237" s="102">
        <f>K238</f>
        <v>140</v>
      </c>
      <c r="L237" s="41"/>
    </row>
    <row r="238" spans="1:13" s="47" customFormat="1" ht="78.75">
      <c r="A238" s="87"/>
      <c r="B238" s="90" t="s">
        <v>375</v>
      </c>
      <c r="C238" s="83">
        <v>992</v>
      </c>
      <c r="D238" s="84" t="s">
        <v>122</v>
      </c>
      <c r="E238" s="84" t="s">
        <v>122</v>
      </c>
      <c r="F238" s="156" t="s">
        <v>120</v>
      </c>
      <c r="G238" s="157" t="s">
        <v>191</v>
      </c>
      <c r="H238" s="157" t="s">
        <v>108</v>
      </c>
      <c r="I238" s="158" t="s">
        <v>309</v>
      </c>
      <c r="J238" s="155"/>
      <c r="K238" s="102">
        <f>K239</f>
        <v>140</v>
      </c>
      <c r="L238" s="41"/>
    </row>
    <row r="239" spans="1:13" s="47" customFormat="1" ht="47.25">
      <c r="A239" s="87"/>
      <c r="B239" s="85" t="s">
        <v>276</v>
      </c>
      <c r="C239" s="83">
        <v>992</v>
      </c>
      <c r="D239" s="84" t="s">
        <v>122</v>
      </c>
      <c r="E239" s="84" t="s">
        <v>122</v>
      </c>
      <c r="F239" s="156" t="s">
        <v>120</v>
      </c>
      <c r="G239" s="157" t="s">
        <v>191</v>
      </c>
      <c r="H239" s="157" t="s">
        <v>108</v>
      </c>
      <c r="I239" s="158" t="s">
        <v>376</v>
      </c>
      <c r="J239" s="155"/>
      <c r="K239" s="102">
        <f>K240</f>
        <v>140</v>
      </c>
      <c r="L239" s="41"/>
    </row>
    <row r="240" spans="1:13" s="47" customFormat="1" ht="47.25">
      <c r="A240" s="87"/>
      <c r="B240" s="159" t="s">
        <v>417</v>
      </c>
      <c r="C240" s="83">
        <v>992</v>
      </c>
      <c r="D240" s="84" t="s">
        <v>122</v>
      </c>
      <c r="E240" s="84" t="s">
        <v>122</v>
      </c>
      <c r="F240" s="156" t="s">
        <v>120</v>
      </c>
      <c r="G240" s="157" t="s">
        <v>191</v>
      </c>
      <c r="H240" s="157" t="s">
        <v>108</v>
      </c>
      <c r="I240" s="158" t="s">
        <v>376</v>
      </c>
      <c r="J240" s="155" t="s">
        <v>196</v>
      </c>
      <c r="K240" s="102">
        <v>140</v>
      </c>
      <c r="L240" s="41"/>
    </row>
    <row r="241" spans="1:13" s="47" customFormat="1" ht="15.75">
      <c r="A241" s="87"/>
      <c r="B241" s="90" t="s">
        <v>242</v>
      </c>
      <c r="C241" s="83">
        <v>992</v>
      </c>
      <c r="D241" s="84" t="s">
        <v>122</v>
      </c>
      <c r="E241" s="84" t="s">
        <v>122</v>
      </c>
      <c r="F241" s="156" t="s">
        <v>120</v>
      </c>
      <c r="G241" s="157" t="s">
        <v>156</v>
      </c>
      <c r="H241" s="157" t="s">
        <v>308</v>
      </c>
      <c r="I241" s="158" t="s">
        <v>309</v>
      </c>
      <c r="J241" s="155"/>
      <c r="K241" s="102">
        <f>K242</f>
        <v>100</v>
      </c>
      <c r="L241" s="41"/>
    </row>
    <row r="242" spans="1:13" s="47" customFormat="1" ht="31.5">
      <c r="A242" s="87"/>
      <c r="B242" s="90" t="s">
        <v>377</v>
      </c>
      <c r="C242" s="83">
        <v>992</v>
      </c>
      <c r="D242" s="84" t="s">
        <v>122</v>
      </c>
      <c r="E242" s="84" t="s">
        <v>122</v>
      </c>
      <c r="F242" s="156" t="s">
        <v>120</v>
      </c>
      <c r="G242" s="157" t="s">
        <v>156</v>
      </c>
      <c r="H242" s="157" t="s">
        <v>108</v>
      </c>
      <c r="I242" s="158" t="s">
        <v>309</v>
      </c>
      <c r="J242" s="155"/>
      <c r="K242" s="102">
        <f>K243</f>
        <v>100</v>
      </c>
      <c r="L242" s="41"/>
    </row>
    <row r="243" spans="1:13" s="47" customFormat="1" ht="47.25">
      <c r="A243" s="87"/>
      <c r="B243" s="85" t="s">
        <v>276</v>
      </c>
      <c r="C243" s="83">
        <v>992</v>
      </c>
      <c r="D243" s="84" t="s">
        <v>122</v>
      </c>
      <c r="E243" s="84" t="s">
        <v>122</v>
      </c>
      <c r="F243" s="156" t="s">
        <v>120</v>
      </c>
      <c r="G243" s="157" t="s">
        <v>156</v>
      </c>
      <c r="H243" s="157" t="s">
        <v>108</v>
      </c>
      <c r="I243" s="158" t="s">
        <v>376</v>
      </c>
      <c r="J243" s="155"/>
      <c r="K243" s="102">
        <f>K244</f>
        <v>100</v>
      </c>
      <c r="L243" s="41"/>
    </row>
    <row r="244" spans="1:13" s="47" customFormat="1" ht="47.25">
      <c r="A244" s="87"/>
      <c r="B244" s="159" t="s">
        <v>417</v>
      </c>
      <c r="C244" s="83">
        <v>992</v>
      </c>
      <c r="D244" s="84" t="s">
        <v>122</v>
      </c>
      <c r="E244" s="84" t="s">
        <v>122</v>
      </c>
      <c r="F244" s="156" t="s">
        <v>120</v>
      </c>
      <c r="G244" s="157" t="s">
        <v>156</v>
      </c>
      <c r="H244" s="157" t="s">
        <v>108</v>
      </c>
      <c r="I244" s="158" t="s">
        <v>376</v>
      </c>
      <c r="J244" s="155" t="s">
        <v>196</v>
      </c>
      <c r="K244" s="102">
        <v>100</v>
      </c>
      <c r="L244" s="41"/>
    </row>
    <row r="245" spans="1:13" s="47" customFormat="1" ht="47.25">
      <c r="A245" s="87"/>
      <c r="B245" s="90" t="s">
        <v>243</v>
      </c>
      <c r="C245" s="83">
        <v>992</v>
      </c>
      <c r="D245" s="84" t="s">
        <v>122</v>
      </c>
      <c r="E245" s="84" t="s">
        <v>122</v>
      </c>
      <c r="F245" s="156" t="s">
        <v>120</v>
      </c>
      <c r="G245" s="157" t="s">
        <v>157</v>
      </c>
      <c r="H245" s="157" t="s">
        <v>308</v>
      </c>
      <c r="I245" s="158" t="s">
        <v>309</v>
      </c>
      <c r="J245" s="155"/>
      <c r="K245" s="102">
        <f>K246</f>
        <v>60</v>
      </c>
      <c r="L245" s="41"/>
    </row>
    <row r="246" spans="1:13" s="47" customFormat="1" ht="47.25">
      <c r="A246" s="87"/>
      <c r="B246" s="90" t="s">
        <v>378</v>
      </c>
      <c r="C246" s="83">
        <v>992</v>
      </c>
      <c r="D246" s="84" t="s">
        <v>122</v>
      </c>
      <c r="E246" s="84" t="s">
        <v>122</v>
      </c>
      <c r="F246" s="156" t="s">
        <v>120</v>
      </c>
      <c r="G246" s="157" t="s">
        <v>157</v>
      </c>
      <c r="H246" s="157" t="s">
        <v>108</v>
      </c>
      <c r="I246" s="158" t="s">
        <v>309</v>
      </c>
      <c r="J246" s="155"/>
      <c r="K246" s="102">
        <f>K247</f>
        <v>60</v>
      </c>
      <c r="L246" s="41"/>
    </row>
    <row r="247" spans="1:13" s="47" customFormat="1" ht="47.25">
      <c r="A247" s="87"/>
      <c r="B247" s="85" t="s">
        <v>276</v>
      </c>
      <c r="C247" s="83">
        <v>992</v>
      </c>
      <c r="D247" s="84" t="s">
        <v>122</v>
      </c>
      <c r="E247" s="84" t="s">
        <v>122</v>
      </c>
      <c r="F247" s="156" t="s">
        <v>120</v>
      </c>
      <c r="G247" s="157" t="s">
        <v>157</v>
      </c>
      <c r="H247" s="157" t="s">
        <v>108</v>
      </c>
      <c r="I247" s="158" t="s">
        <v>376</v>
      </c>
      <c r="J247" s="155"/>
      <c r="K247" s="102">
        <f>K248</f>
        <v>60</v>
      </c>
      <c r="L247" s="41"/>
    </row>
    <row r="248" spans="1:13" s="47" customFormat="1" ht="47.25">
      <c r="A248" s="87"/>
      <c r="B248" s="159" t="s">
        <v>417</v>
      </c>
      <c r="C248" s="83">
        <v>992</v>
      </c>
      <c r="D248" s="84" t="s">
        <v>122</v>
      </c>
      <c r="E248" s="84" t="s">
        <v>122</v>
      </c>
      <c r="F248" s="156" t="s">
        <v>120</v>
      </c>
      <c r="G248" s="157" t="s">
        <v>157</v>
      </c>
      <c r="H248" s="157" t="s">
        <v>108</v>
      </c>
      <c r="I248" s="158" t="s">
        <v>376</v>
      </c>
      <c r="J248" s="155" t="s">
        <v>196</v>
      </c>
      <c r="K248" s="102">
        <v>60</v>
      </c>
      <c r="L248" s="41"/>
    </row>
    <row r="249" spans="1:13" s="47" customFormat="1" ht="31.5">
      <c r="A249" s="87"/>
      <c r="B249" s="90" t="s">
        <v>253</v>
      </c>
      <c r="C249" s="83">
        <v>992</v>
      </c>
      <c r="D249" s="84" t="s">
        <v>122</v>
      </c>
      <c r="E249" s="84" t="s">
        <v>122</v>
      </c>
      <c r="F249" s="156" t="s">
        <v>120</v>
      </c>
      <c r="G249" s="157" t="s">
        <v>158</v>
      </c>
      <c r="H249" s="157" t="s">
        <v>308</v>
      </c>
      <c r="I249" s="158" t="s">
        <v>309</v>
      </c>
      <c r="J249" s="155"/>
      <c r="K249" s="102">
        <f>K250</f>
        <v>2200</v>
      </c>
      <c r="L249" s="41"/>
    </row>
    <row r="250" spans="1:13" s="47" customFormat="1" ht="31.5">
      <c r="A250" s="87"/>
      <c r="B250" s="90" t="s">
        <v>374</v>
      </c>
      <c r="C250" s="83">
        <v>992</v>
      </c>
      <c r="D250" s="84" t="s">
        <v>122</v>
      </c>
      <c r="E250" s="84" t="s">
        <v>122</v>
      </c>
      <c r="F250" s="156" t="s">
        <v>120</v>
      </c>
      <c r="G250" s="157" t="s">
        <v>158</v>
      </c>
      <c r="H250" s="157" t="s">
        <v>108</v>
      </c>
      <c r="I250" s="158" t="s">
        <v>309</v>
      </c>
      <c r="J250" s="155"/>
      <c r="K250" s="102">
        <f>K251</f>
        <v>2200</v>
      </c>
      <c r="L250" s="41"/>
    </row>
    <row r="251" spans="1:13" s="47" customFormat="1" ht="94.5">
      <c r="A251" s="87"/>
      <c r="B251" s="90" t="s">
        <v>259</v>
      </c>
      <c r="C251" s="83">
        <v>992</v>
      </c>
      <c r="D251" s="84" t="s">
        <v>122</v>
      </c>
      <c r="E251" s="84" t="s">
        <v>122</v>
      </c>
      <c r="F251" s="156" t="s">
        <v>120</v>
      </c>
      <c r="G251" s="157" t="s">
        <v>158</v>
      </c>
      <c r="H251" s="157" t="s">
        <v>108</v>
      </c>
      <c r="I251" s="158" t="s">
        <v>338</v>
      </c>
      <c r="J251" s="155"/>
      <c r="K251" s="102">
        <f>K252+K253+K254</f>
        <v>2200</v>
      </c>
      <c r="L251" s="41"/>
      <c r="M251" s="41"/>
    </row>
    <row r="252" spans="1:13" ht="94.5">
      <c r="A252" s="87"/>
      <c r="B252" s="159" t="s">
        <v>193</v>
      </c>
      <c r="C252" s="83">
        <v>992</v>
      </c>
      <c r="D252" s="84" t="s">
        <v>122</v>
      </c>
      <c r="E252" s="84" t="s">
        <v>122</v>
      </c>
      <c r="F252" s="156" t="s">
        <v>120</v>
      </c>
      <c r="G252" s="157" t="s">
        <v>158</v>
      </c>
      <c r="H252" s="157" t="s">
        <v>108</v>
      </c>
      <c r="I252" s="158" t="s">
        <v>338</v>
      </c>
      <c r="J252" s="155" t="s">
        <v>194</v>
      </c>
      <c r="K252" s="102">
        <v>1969</v>
      </c>
      <c r="L252" s="41"/>
      <c r="M252" s="37"/>
    </row>
    <row r="253" spans="1:13" ht="47.25">
      <c r="A253" s="87"/>
      <c r="B253" s="159" t="s">
        <v>417</v>
      </c>
      <c r="C253" s="83">
        <v>992</v>
      </c>
      <c r="D253" s="84" t="s">
        <v>122</v>
      </c>
      <c r="E253" s="84" t="s">
        <v>122</v>
      </c>
      <c r="F253" s="156" t="s">
        <v>120</v>
      </c>
      <c r="G253" s="157" t="s">
        <v>158</v>
      </c>
      <c r="H253" s="157" t="s">
        <v>108</v>
      </c>
      <c r="I253" s="158" t="s">
        <v>338</v>
      </c>
      <c r="J253" s="155" t="s">
        <v>196</v>
      </c>
      <c r="K253" s="102">
        <v>217</v>
      </c>
      <c r="L253" s="41"/>
      <c r="M253" s="37"/>
    </row>
    <row r="254" spans="1:13" s="47" customFormat="1" ht="15.75">
      <c r="A254" s="94"/>
      <c r="B254" s="90" t="s">
        <v>197</v>
      </c>
      <c r="C254" s="83">
        <v>992</v>
      </c>
      <c r="D254" s="84" t="s">
        <v>122</v>
      </c>
      <c r="E254" s="84" t="s">
        <v>122</v>
      </c>
      <c r="F254" s="156" t="s">
        <v>120</v>
      </c>
      <c r="G254" s="157" t="s">
        <v>158</v>
      </c>
      <c r="H254" s="157" t="s">
        <v>108</v>
      </c>
      <c r="I254" s="158" t="s">
        <v>338</v>
      </c>
      <c r="J254" s="155" t="s">
        <v>198</v>
      </c>
      <c r="K254" s="102">
        <v>14</v>
      </c>
      <c r="L254" s="48"/>
    </row>
    <row r="255" spans="1:13" s="47" customFormat="1" ht="15.75">
      <c r="A255" s="87" t="s">
        <v>292</v>
      </c>
      <c r="B255" s="90" t="s">
        <v>85</v>
      </c>
      <c r="C255" s="83">
        <v>992</v>
      </c>
      <c r="D255" s="84" t="s">
        <v>123</v>
      </c>
      <c r="E255" s="84"/>
      <c r="F255" s="156"/>
      <c r="G255" s="157"/>
      <c r="H255" s="157"/>
      <c r="I255" s="158"/>
      <c r="J255" s="155"/>
      <c r="K255" s="102">
        <f>K256+K290</f>
        <v>18745.029470000001</v>
      </c>
      <c r="L255" s="41"/>
    </row>
    <row r="256" spans="1:13" s="47" customFormat="1" ht="15.75">
      <c r="A256" s="87"/>
      <c r="B256" s="90" t="s">
        <v>124</v>
      </c>
      <c r="C256" s="83">
        <v>992</v>
      </c>
      <c r="D256" s="84" t="s">
        <v>123</v>
      </c>
      <c r="E256" s="84" t="s">
        <v>108</v>
      </c>
      <c r="F256" s="156"/>
      <c r="G256" s="157"/>
      <c r="H256" s="157"/>
      <c r="I256" s="158"/>
      <c r="J256" s="155"/>
      <c r="K256" s="102">
        <f>K257+K281</f>
        <v>18583.493470000001</v>
      </c>
      <c r="L256" s="41"/>
    </row>
    <row r="257" spans="1:13" s="47" customFormat="1" ht="31.5">
      <c r="A257" s="87"/>
      <c r="B257" s="90" t="s">
        <v>379</v>
      </c>
      <c r="C257" s="83">
        <v>992</v>
      </c>
      <c r="D257" s="84" t="s">
        <v>123</v>
      </c>
      <c r="E257" s="84" t="s">
        <v>108</v>
      </c>
      <c r="F257" s="156" t="s">
        <v>116</v>
      </c>
      <c r="G257" s="157" t="s">
        <v>189</v>
      </c>
      <c r="H257" s="157" t="s">
        <v>308</v>
      </c>
      <c r="I257" s="158" t="s">
        <v>309</v>
      </c>
      <c r="J257" s="155"/>
      <c r="K257" s="102">
        <f>K258+K265+K271+K277</f>
        <v>16156.375690000001</v>
      </c>
      <c r="L257" s="41"/>
    </row>
    <row r="258" spans="1:13" ht="47.25">
      <c r="A258" s="87"/>
      <c r="B258" s="159" t="s">
        <v>277</v>
      </c>
      <c r="C258" s="83">
        <v>992</v>
      </c>
      <c r="D258" s="84" t="s">
        <v>123</v>
      </c>
      <c r="E258" s="84" t="s">
        <v>108</v>
      </c>
      <c r="F258" s="156" t="s">
        <v>116</v>
      </c>
      <c r="G258" s="157" t="s">
        <v>157</v>
      </c>
      <c r="H258" s="157" t="s">
        <v>308</v>
      </c>
      <c r="I258" s="206" t="s">
        <v>309</v>
      </c>
      <c r="J258" s="155"/>
      <c r="K258" s="102">
        <f>K259+K262</f>
        <v>10043.6</v>
      </c>
      <c r="L258" s="41"/>
      <c r="M258" s="37"/>
    </row>
    <row r="259" spans="1:13" ht="31.5">
      <c r="A259" s="87"/>
      <c r="B259" s="159" t="s">
        <v>380</v>
      </c>
      <c r="C259" s="83">
        <v>992</v>
      </c>
      <c r="D259" s="84" t="s">
        <v>123</v>
      </c>
      <c r="E259" s="84" t="s">
        <v>108</v>
      </c>
      <c r="F259" s="156" t="s">
        <v>116</v>
      </c>
      <c r="G259" s="157" t="s">
        <v>157</v>
      </c>
      <c r="H259" s="157" t="s">
        <v>108</v>
      </c>
      <c r="I259" s="206" t="s">
        <v>309</v>
      </c>
      <c r="J259" s="155"/>
      <c r="K259" s="102">
        <f>K260</f>
        <v>9243.6</v>
      </c>
      <c r="L259" s="41"/>
      <c r="M259" s="37"/>
    </row>
    <row r="260" spans="1:13" ht="94.5">
      <c r="A260" s="87"/>
      <c r="B260" s="159" t="s">
        <v>340</v>
      </c>
      <c r="C260" s="83">
        <v>992</v>
      </c>
      <c r="D260" s="84" t="s">
        <v>123</v>
      </c>
      <c r="E260" s="84" t="s">
        <v>108</v>
      </c>
      <c r="F260" s="156" t="s">
        <v>116</v>
      </c>
      <c r="G260" s="157" t="s">
        <v>157</v>
      </c>
      <c r="H260" s="157" t="s">
        <v>108</v>
      </c>
      <c r="I260" s="206" t="s">
        <v>338</v>
      </c>
      <c r="J260" s="155"/>
      <c r="K260" s="102">
        <f>K261</f>
        <v>9243.6</v>
      </c>
      <c r="L260" s="41"/>
      <c r="M260" s="37"/>
    </row>
    <row r="261" spans="1:13" ht="47.25">
      <c r="A261" s="87"/>
      <c r="B261" s="90" t="s">
        <v>207</v>
      </c>
      <c r="C261" s="83">
        <v>992</v>
      </c>
      <c r="D261" s="84" t="s">
        <v>123</v>
      </c>
      <c r="E261" s="84" t="s">
        <v>108</v>
      </c>
      <c r="F261" s="156" t="s">
        <v>116</v>
      </c>
      <c r="G261" s="157" t="s">
        <v>157</v>
      </c>
      <c r="H261" s="157" t="s">
        <v>108</v>
      </c>
      <c r="I261" s="206" t="s">
        <v>338</v>
      </c>
      <c r="J261" s="155" t="s">
        <v>208</v>
      </c>
      <c r="K261" s="102">
        <v>9243.6</v>
      </c>
      <c r="L261" s="41"/>
      <c r="M261" s="37"/>
    </row>
    <row r="262" spans="1:13" ht="47.25">
      <c r="A262" s="87"/>
      <c r="B262" s="159" t="s">
        <v>383</v>
      </c>
      <c r="C262" s="83">
        <v>992</v>
      </c>
      <c r="D262" s="84" t="s">
        <v>123</v>
      </c>
      <c r="E262" s="84" t="s">
        <v>108</v>
      </c>
      <c r="F262" s="156" t="s">
        <v>116</v>
      </c>
      <c r="G262" s="157" t="s">
        <v>157</v>
      </c>
      <c r="H262" s="157" t="s">
        <v>116</v>
      </c>
      <c r="I262" s="206" t="s">
        <v>309</v>
      </c>
      <c r="J262" s="155"/>
      <c r="K262" s="102">
        <f>K263</f>
        <v>800</v>
      </c>
      <c r="L262" s="41"/>
      <c r="M262" s="37"/>
    </row>
    <row r="263" spans="1:13" ht="31.5">
      <c r="A263" s="87"/>
      <c r="B263" s="159" t="s">
        <v>281</v>
      </c>
      <c r="C263" s="83">
        <v>992</v>
      </c>
      <c r="D263" s="84" t="s">
        <v>123</v>
      </c>
      <c r="E263" s="84" t="s">
        <v>108</v>
      </c>
      <c r="F263" s="156" t="s">
        <v>116</v>
      </c>
      <c r="G263" s="157" t="s">
        <v>157</v>
      </c>
      <c r="H263" s="157" t="s">
        <v>116</v>
      </c>
      <c r="I263" s="206" t="s">
        <v>384</v>
      </c>
      <c r="J263" s="155"/>
      <c r="K263" s="102">
        <f>K264</f>
        <v>800</v>
      </c>
      <c r="L263" s="41"/>
      <c r="M263" s="37"/>
    </row>
    <row r="264" spans="1:13" ht="47.25">
      <c r="A264" s="87"/>
      <c r="B264" s="159" t="s">
        <v>417</v>
      </c>
      <c r="C264" s="83">
        <v>992</v>
      </c>
      <c r="D264" s="84" t="s">
        <v>123</v>
      </c>
      <c r="E264" s="84" t="s">
        <v>108</v>
      </c>
      <c r="F264" s="156" t="s">
        <v>116</v>
      </c>
      <c r="G264" s="157" t="s">
        <v>157</v>
      </c>
      <c r="H264" s="157" t="s">
        <v>116</v>
      </c>
      <c r="I264" s="206" t="s">
        <v>384</v>
      </c>
      <c r="J264" s="155" t="s">
        <v>196</v>
      </c>
      <c r="K264" s="102">
        <v>800</v>
      </c>
      <c r="L264" s="41"/>
      <c r="M264" s="37"/>
    </row>
    <row r="265" spans="1:13" ht="15.75">
      <c r="A265" s="87"/>
      <c r="B265" s="90" t="s">
        <v>278</v>
      </c>
      <c r="C265" s="83">
        <v>992</v>
      </c>
      <c r="D265" s="84" t="s">
        <v>123</v>
      </c>
      <c r="E265" s="84" t="s">
        <v>108</v>
      </c>
      <c r="F265" s="156" t="s">
        <v>116</v>
      </c>
      <c r="G265" s="157" t="s">
        <v>158</v>
      </c>
      <c r="H265" s="157" t="s">
        <v>308</v>
      </c>
      <c r="I265" s="158" t="s">
        <v>309</v>
      </c>
      <c r="J265" s="155"/>
      <c r="K265" s="102">
        <f>K266</f>
        <v>3904.7000000000003</v>
      </c>
      <c r="L265" s="41"/>
      <c r="M265" s="37"/>
    </row>
    <row r="266" spans="1:13" ht="23.25" customHeight="1">
      <c r="A266" s="87"/>
      <c r="B266" s="90" t="s">
        <v>381</v>
      </c>
      <c r="C266" s="83">
        <v>992</v>
      </c>
      <c r="D266" s="84" t="s">
        <v>123</v>
      </c>
      <c r="E266" s="84" t="s">
        <v>108</v>
      </c>
      <c r="F266" s="156" t="s">
        <v>116</v>
      </c>
      <c r="G266" s="157" t="s">
        <v>158</v>
      </c>
      <c r="H266" s="157" t="s">
        <v>108</v>
      </c>
      <c r="I266" s="158" t="s">
        <v>309</v>
      </c>
      <c r="J266" s="155"/>
      <c r="K266" s="102">
        <f>K267</f>
        <v>3904.7000000000003</v>
      </c>
      <c r="L266" s="41"/>
      <c r="M266" s="37"/>
    </row>
    <row r="267" spans="1:13" ht="94.5">
      <c r="A267" s="87"/>
      <c r="B267" s="159" t="s">
        <v>259</v>
      </c>
      <c r="C267" s="83">
        <v>992</v>
      </c>
      <c r="D267" s="84" t="s">
        <v>123</v>
      </c>
      <c r="E267" s="84" t="s">
        <v>108</v>
      </c>
      <c r="F267" s="156" t="s">
        <v>116</v>
      </c>
      <c r="G267" s="157" t="s">
        <v>158</v>
      </c>
      <c r="H267" s="157" t="s">
        <v>108</v>
      </c>
      <c r="I267" s="158" t="s">
        <v>338</v>
      </c>
      <c r="J267" s="155"/>
      <c r="K267" s="102">
        <f>K268+K269+K270</f>
        <v>3904.7000000000003</v>
      </c>
      <c r="L267" s="41"/>
      <c r="M267" s="37"/>
    </row>
    <row r="268" spans="1:13" ht="94.5">
      <c r="A268" s="87"/>
      <c r="B268" s="159" t="s">
        <v>193</v>
      </c>
      <c r="C268" s="83">
        <v>992</v>
      </c>
      <c r="D268" s="84" t="s">
        <v>123</v>
      </c>
      <c r="E268" s="84" t="s">
        <v>108</v>
      </c>
      <c r="F268" s="156" t="s">
        <v>116</v>
      </c>
      <c r="G268" s="157" t="s">
        <v>158</v>
      </c>
      <c r="H268" s="157" t="s">
        <v>108</v>
      </c>
      <c r="I268" s="158" t="s">
        <v>338</v>
      </c>
      <c r="J268" s="155" t="s">
        <v>194</v>
      </c>
      <c r="K268" s="102">
        <v>2882.6</v>
      </c>
      <c r="L268" s="41"/>
      <c r="M268" s="37"/>
    </row>
    <row r="269" spans="1:13" ht="47.25">
      <c r="A269" s="87"/>
      <c r="B269" s="159" t="s">
        <v>417</v>
      </c>
      <c r="C269" s="83">
        <v>992</v>
      </c>
      <c r="D269" s="84" t="s">
        <v>123</v>
      </c>
      <c r="E269" s="84" t="s">
        <v>108</v>
      </c>
      <c r="F269" s="156" t="s">
        <v>116</v>
      </c>
      <c r="G269" s="157" t="s">
        <v>158</v>
      </c>
      <c r="H269" s="157" t="s">
        <v>108</v>
      </c>
      <c r="I269" s="158" t="s">
        <v>338</v>
      </c>
      <c r="J269" s="155" t="s">
        <v>196</v>
      </c>
      <c r="K269" s="102">
        <v>1004.2</v>
      </c>
      <c r="L269" s="41"/>
      <c r="M269" s="37"/>
    </row>
    <row r="270" spans="1:13" s="47" customFormat="1" ht="15.75">
      <c r="A270" s="94"/>
      <c r="B270" s="90" t="s">
        <v>197</v>
      </c>
      <c r="C270" s="83">
        <v>992</v>
      </c>
      <c r="D270" s="84" t="s">
        <v>123</v>
      </c>
      <c r="E270" s="84" t="s">
        <v>108</v>
      </c>
      <c r="F270" s="156" t="s">
        <v>116</v>
      </c>
      <c r="G270" s="157" t="s">
        <v>158</v>
      </c>
      <c r="H270" s="157" t="s">
        <v>108</v>
      </c>
      <c r="I270" s="158" t="s">
        <v>338</v>
      </c>
      <c r="J270" s="155" t="s">
        <v>198</v>
      </c>
      <c r="K270" s="102">
        <v>17.899999999999999</v>
      </c>
      <c r="L270" s="48"/>
    </row>
    <row r="271" spans="1:13" ht="15.75">
      <c r="A271" s="87"/>
      <c r="B271" s="90" t="s">
        <v>279</v>
      </c>
      <c r="C271" s="83">
        <v>992</v>
      </c>
      <c r="D271" s="84" t="s">
        <v>123</v>
      </c>
      <c r="E271" s="84" t="s">
        <v>108</v>
      </c>
      <c r="F271" s="156" t="s">
        <v>116</v>
      </c>
      <c r="G271" s="157" t="s">
        <v>159</v>
      </c>
      <c r="H271" s="157" t="s">
        <v>308</v>
      </c>
      <c r="I271" s="158" t="s">
        <v>309</v>
      </c>
      <c r="J271" s="155"/>
      <c r="K271" s="102">
        <f>K272</f>
        <v>1482.3999999999999</v>
      </c>
      <c r="L271" s="41"/>
      <c r="M271" s="37"/>
    </row>
    <row r="272" spans="1:13" ht="15.75">
      <c r="A272" s="87"/>
      <c r="B272" s="90" t="s">
        <v>382</v>
      </c>
      <c r="C272" s="83">
        <v>992</v>
      </c>
      <c r="D272" s="84" t="s">
        <v>123</v>
      </c>
      <c r="E272" s="84" t="s">
        <v>108</v>
      </c>
      <c r="F272" s="156" t="s">
        <v>116</v>
      </c>
      <c r="G272" s="157" t="s">
        <v>159</v>
      </c>
      <c r="H272" s="157" t="s">
        <v>108</v>
      </c>
      <c r="I272" s="158" t="s">
        <v>309</v>
      </c>
      <c r="J272" s="155"/>
      <c r="K272" s="102">
        <f>K273</f>
        <v>1482.3999999999999</v>
      </c>
      <c r="L272" s="41"/>
      <c r="M272" s="37"/>
    </row>
    <row r="273" spans="1:13" ht="94.5">
      <c r="A273" s="87"/>
      <c r="B273" s="159" t="s">
        <v>259</v>
      </c>
      <c r="C273" s="83">
        <v>992</v>
      </c>
      <c r="D273" s="84" t="s">
        <v>123</v>
      </c>
      <c r="E273" s="84" t="s">
        <v>108</v>
      </c>
      <c r="F273" s="156" t="s">
        <v>116</v>
      </c>
      <c r="G273" s="157" t="s">
        <v>159</v>
      </c>
      <c r="H273" s="157" t="s">
        <v>108</v>
      </c>
      <c r="I273" s="158" t="s">
        <v>338</v>
      </c>
      <c r="J273" s="155"/>
      <c r="K273" s="102">
        <f>K274+K275+K276</f>
        <v>1482.3999999999999</v>
      </c>
      <c r="L273" s="41"/>
      <c r="M273" s="37"/>
    </row>
    <row r="274" spans="1:13" ht="94.5">
      <c r="A274" s="87"/>
      <c r="B274" s="159" t="s">
        <v>193</v>
      </c>
      <c r="C274" s="83">
        <v>992</v>
      </c>
      <c r="D274" s="84" t="s">
        <v>123</v>
      </c>
      <c r="E274" s="84" t="s">
        <v>108</v>
      </c>
      <c r="F274" s="156" t="s">
        <v>116</v>
      </c>
      <c r="G274" s="157" t="s">
        <v>159</v>
      </c>
      <c r="H274" s="157" t="s">
        <v>108</v>
      </c>
      <c r="I274" s="158" t="s">
        <v>338</v>
      </c>
      <c r="J274" s="155" t="s">
        <v>194</v>
      </c>
      <c r="K274" s="102">
        <v>1202</v>
      </c>
      <c r="L274" s="41"/>
      <c r="M274" s="37"/>
    </row>
    <row r="275" spans="1:13" ht="47.25">
      <c r="A275" s="87"/>
      <c r="B275" s="159" t="s">
        <v>417</v>
      </c>
      <c r="C275" s="83">
        <v>992</v>
      </c>
      <c r="D275" s="84" t="s">
        <v>123</v>
      </c>
      <c r="E275" s="84" t="s">
        <v>108</v>
      </c>
      <c r="F275" s="156" t="s">
        <v>116</v>
      </c>
      <c r="G275" s="157" t="s">
        <v>159</v>
      </c>
      <c r="H275" s="157" t="s">
        <v>108</v>
      </c>
      <c r="I275" s="158" t="s">
        <v>338</v>
      </c>
      <c r="J275" s="155" t="s">
        <v>196</v>
      </c>
      <c r="K275" s="102">
        <v>274.8</v>
      </c>
      <c r="L275" s="41"/>
      <c r="M275" s="37"/>
    </row>
    <row r="276" spans="1:13" s="47" customFormat="1" ht="15.75">
      <c r="A276" s="94"/>
      <c r="B276" s="90" t="s">
        <v>197</v>
      </c>
      <c r="C276" s="83">
        <v>992</v>
      </c>
      <c r="D276" s="84" t="s">
        <v>123</v>
      </c>
      <c r="E276" s="84" t="s">
        <v>108</v>
      </c>
      <c r="F276" s="156" t="s">
        <v>116</v>
      </c>
      <c r="G276" s="157" t="s">
        <v>159</v>
      </c>
      <c r="H276" s="157" t="s">
        <v>108</v>
      </c>
      <c r="I276" s="158" t="s">
        <v>338</v>
      </c>
      <c r="J276" s="155" t="s">
        <v>198</v>
      </c>
      <c r="K276" s="102">
        <v>5.6</v>
      </c>
      <c r="L276" s="48"/>
    </row>
    <row r="277" spans="1:13" s="47" customFormat="1" ht="31.5">
      <c r="A277" s="87"/>
      <c r="B277" s="90" t="s">
        <v>253</v>
      </c>
      <c r="C277" s="83">
        <v>992</v>
      </c>
      <c r="D277" s="84" t="s">
        <v>123</v>
      </c>
      <c r="E277" s="84" t="s">
        <v>108</v>
      </c>
      <c r="F277" s="156" t="s">
        <v>116</v>
      </c>
      <c r="G277" s="157" t="s">
        <v>250</v>
      </c>
      <c r="H277" s="157" t="s">
        <v>308</v>
      </c>
      <c r="I277" s="158" t="s">
        <v>309</v>
      </c>
      <c r="J277" s="155"/>
      <c r="K277" s="102">
        <f>K278</f>
        <v>725.67569000000015</v>
      </c>
      <c r="L277" s="48"/>
    </row>
    <row r="278" spans="1:13" s="47" customFormat="1" ht="31.5">
      <c r="A278" s="87"/>
      <c r="B278" s="90" t="s">
        <v>380</v>
      </c>
      <c r="C278" s="83">
        <v>992</v>
      </c>
      <c r="D278" s="84" t="s">
        <v>123</v>
      </c>
      <c r="E278" s="84" t="s">
        <v>108</v>
      </c>
      <c r="F278" s="156" t="s">
        <v>116</v>
      </c>
      <c r="G278" s="157" t="s">
        <v>250</v>
      </c>
      <c r="H278" s="157" t="s">
        <v>108</v>
      </c>
      <c r="I278" s="158" t="s">
        <v>309</v>
      </c>
      <c r="J278" s="155"/>
      <c r="K278" s="102">
        <f>K279</f>
        <v>725.67569000000015</v>
      </c>
      <c r="L278" s="48"/>
    </row>
    <row r="279" spans="1:13" s="47" customFormat="1" ht="94.5">
      <c r="A279" s="87"/>
      <c r="B279" s="159" t="s">
        <v>259</v>
      </c>
      <c r="C279" s="83">
        <v>992</v>
      </c>
      <c r="D279" s="84" t="s">
        <v>123</v>
      </c>
      <c r="E279" s="84" t="s">
        <v>108</v>
      </c>
      <c r="F279" s="156" t="s">
        <v>116</v>
      </c>
      <c r="G279" s="157" t="s">
        <v>250</v>
      </c>
      <c r="H279" s="157" t="s">
        <v>108</v>
      </c>
      <c r="I279" s="158" t="s">
        <v>338</v>
      </c>
      <c r="J279" s="155"/>
      <c r="K279" s="102">
        <f>K280</f>
        <v>725.67569000000015</v>
      </c>
      <c r="L279" s="48"/>
    </row>
    <row r="280" spans="1:13" s="47" customFormat="1" ht="47.25">
      <c r="A280" s="87"/>
      <c r="B280" s="159" t="s">
        <v>207</v>
      </c>
      <c r="C280" s="83">
        <v>992</v>
      </c>
      <c r="D280" s="84" t="s">
        <v>123</v>
      </c>
      <c r="E280" s="84" t="s">
        <v>108</v>
      </c>
      <c r="F280" s="156" t="s">
        <v>116</v>
      </c>
      <c r="G280" s="157" t="s">
        <v>250</v>
      </c>
      <c r="H280" s="157" t="s">
        <v>108</v>
      </c>
      <c r="I280" s="158" t="s">
        <v>338</v>
      </c>
      <c r="J280" s="155" t="s">
        <v>208</v>
      </c>
      <c r="K280" s="102">
        <f>3769.3-2172-871.62431</f>
        <v>725.67569000000015</v>
      </c>
      <c r="L280" s="48"/>
    </row>
    <row r="281" spans="1:13" s="47" customFormat="1" ht="39.75" customHeight="1">
      <c r="A281" s="87"/>
      <c r="B281" s="90" t="s">
        <v>320</v>
      </c>
      <c r="C281" s="93">
        <v>992</v>
      </c>
      <c r="D281" s="84" t="s">
        <v>123</v>
      </c>
      <c r="E281" s="84" t="s">
        <v>108</v>
      </c>
      <c r="F281" s="156" t="s">
        <v>205</v>
      </c>
      <c r="G281" s="157" t="s">
        <v>189</v>
      </c>
      <c r="H281" s="157" t="s">
        <v>308</v>
      </c>
      <c r="I281" s="158" t="s">
        <v>309</v>
      </c>
      <c r="J281" s="161"/>
      <c r="K281" s="102">
        <f>K282</f>
        <v>2427.11778</v>
      </c>
      <c r="L281" s="48"/>
    </row>
    <row r="282" spans="1:13" s="47" customFormat="1" ht="15.75">
      <c r="A282" s="87"/>
      <c r="B282" s="90" t="s">
        <v>422</v>
      </c>
      <c r="C282" s="93">
        <v>992</v>
      </c>
      <c r="D282" s="84" t="s">
        <v>123</v>
      </c>
      <c r="E282" s="84" t="s">
        <v>108</v>
      </c>
      <c r="F282" s="156" t="s">
        <v>205</v>
      </c>
      <c r="G282" s="157" t="s">
        <v>155</v>
      </c>
      <c r="H282" s="157" t="s">
        <v>308</v>
      </c>
      <c r="I282" s="158" t="s">
        <v>309</v>
      </c>
      <c r="J282" s="161"/>
      <c r="K282" s="102">
        <f>K283</f>
        <v>2427.11778</v>
      </c>
      <c r="L282" s="48"/>
    </row>
    <row r="283" spans="1:13" s="47" customFormat="1" ht="53.25" customHeight="1">
      <c r="A283" s="87"/>
      <c r="B283" s="90" t="s">
        <v>421</v>
      </c>
      <c r="C283" s="93">
        <v>992</v>
      </c>
      <c r="D283" s="84" t="s">
        <v>123</v>
      </c>
      <c r="E283" s="84" t="s">
        <v>108</v>
      </c>
      <c r="F283" s="156" t="s">
        <v>205</v>
      </c>
      <c r="G283" s="157" t="s">
        <v>155</v>
      </c>
      <c r="H283" s="157" t="s">
        <v>108</v>
      </c>
      <c r="I283" s="158" t="s">
        <v>309</v>
      </c>
      <c r="J283" s="161"/>
      <c r="K283" s="102">
        <f>K286+K288+K284</f>
        <v>2427.11778</v>
      </c>
      <c r="L283" s="48"/>
    </row>
    <row r="284" spans="1:13" s="47" customFormat="1" ht="94.5">
      <c r="A284" s="87"/>
      <c r="B284" s="162" t="s">
        <v>259</v>
      </c>
      <c r="C284" s="83">
        <v>992</v>
      </c>
      <c r="D284" s="84" t="s">
        <v>123</v>
      </c>
      <c r="E284" s="84" t="s">
        <v>108</v>
      </c>
      <c r="F284" s="156" t="s">
        <v>205</v>
      </c>
      <c r="G284" s="157" t="s">
        <v>155</v>
      </c>
      <c r="H284" s="157" t="s">
        <v>108</v>
      </c>
      <c r="I284" s="158" t="s">
        <v>338</v>
      </c>
      <c r="J284" s="155"/>
      <c r="K284" s="102">
        <f>K285</f>
        <v>267.11777999999998</v>
      </c>
      <c r="L284" s="48"/>
    </row>
    <row r="285" spans="1:13" s="47" customFormat="1" ht="47.25">
      <c r="A285" s="87"/>
      <c r="B285" s="159" t="s">
        <v>417</v>
      </c>
      <c r="C285" s="83">
        <v>992</v>
      </c>
      <c r="D285" s="84" t="s">
        <v>123</v>
      </c>
      <c r="E285" s="84" t="s">
        <v>108</v>
      </c>
      <c r="F285" s="156" t="s">
        <v>205</v>
      </c>
      <c r="G285" s="157" t="s">
        <v>155</v>
      </c>
      <c r="H285" s="157" t="s">
        <v>108</v>
      </c>
      <c r="I285" s="158" t="s">
        <v>338</v>
      </c>
      <c r="J285" s="155" t="s">
        <v>196</v>
      </c>
      <c r="K285" s="102">
        <v>267.11777999999998</v>
      </c>
      <c r="L285" s="48"/>
    </row>
    <row r="286" spans="1:13" s="47" customFormat="1" ht="31.5">
      <c r="A286" s="87"/>
      <c r="B286" s="162" t="s">
        <v>424</v>
      </c>
      <c r="C286" s="83">
        <v>992</v>
      </c>
      <c r="D286" s="84" t="s">
        <v>123</v>
      </c>
      <c r="E286" s="84" t="s">
        <v>108</v>
      </c>
      <c r="F286" s="156" t="s">
        <v>205</v>
      </c>
      <c r="G286" s="157" t="s">
        <v>155</v>
      </c>
      <c r="H286" s="157" t="s">
        <v>108</v>
      </c>
      <c r="I286" s="158" t="s">
        <v>423</v>
      </c>
      <c r="J286" s="155"/>
      <c r="K286" s="102">
        <f>K287</f>
        <v>1800</v>
      </c>
      <c r="L286" s="48"/>
    </row>
    <row r="287" spans="1:13" s="47" customFormat="1" ht="47.25">
      <c r="A287" s="87"/>
      <c r="B287" s="159" t="s">
        <v>207</v>
      </c>
      <c r="C287" s="83">
        <v>992</v>
      </c>
      <c r="D287" s="84" t="s">
        <v>123</v>
      </c>
      <c r="E287" s="84" t="s">
        <v>108</v>
      </c>
      <c r="F287" s="156" t="s">
        <v>205</v>
      </c>
      <c r="G287" s="157" t="s">
        <v>155</v>
      </c>
      <c r="H287" s="157" t="s">
        <v>108</v>
      </c>
      <c r="I287" s="158" t="s">
        <v>423</v>
      </c>
      <c r="J287" s="155" t="s">
        <v>208</v>
      </c>
      <c r="K287" s="102">
        <v>1800</v>
      </c>
      <c r="L287" s="48"/>
    </row>
    <row r="288" spans="1:13" s="47" customFormat="1" ht="31.5">
      <c r="A288" s="87"/>
      <c r="B288" s="162" t="s">
        <v>281</v>
      </c>
      <c r="C288" s="83">
        <v>992</v>
      </c>
      <c r="D288" s="84" t="s">
        <v>123</v>
      </c>
      <c r="E288" s="84" t="s">
        <v>108</v>
      </c>
      <c r="F288" s="156" t="s">
        <v>205</v>
      </c>
      <c r="G288" s="157" t="s">
        <v>155</v>
      </c>
      <c r="H288" s="157" t="s">
        <v>108</v>
      </c>
      <c r="I288" s="158" t="s">
        <v>384</v>
      </c>
      <c r="J288" s="155"/>
      <c r="K288" s="102">
        <f>K289</f>
        <v>360</v>
      </c>
      <c r="L288" s="48"/>
    </row>
    <row r="289" spans="1:13" s="47" customFormat="1" ht="47.25">
      <c r="A289" s="87"/>
      <c r="B289" s="159" t="s">
        <v>417</v>
      </c>
      <c r="C289" s="83">
        <v>992</v>
      </c>
      <c r="D289" s="84" t="s">
        <v>123</v>
      </c>
      <c r="E289" s="84" t="s">
        <v>108</v>
      </c>
      <c r="F289" s="156" t="s">
        <v>205</v>
      </c>
      <c r="G289" s="157" t="s">
        <v>155</v>
      </c>
      <c r="H289" s="157" t="s">
        <v>108</v>
      </c>
      <c r="I289" s="158" t="s">
        <v>384</v>
      </c>
      <c r="J289" s="155" t="s">
        <v>196</v>
      </c>
      <c r="K289" s="102">
        <v>360</v>
      </c>
      <c r="L289" s="48"/>
    </row>
    <row r="290" spans="1:13" s="47" customFormat="1" ht="31.5">
      <c r="A290" s="87"/>
      <c r="B290" s="90" t="s">
        <v>222</v>
      </c>
      <c r="C290" s="83">
        <v>992</v>
      </c>
      <c r="D290" s="84" t="s">
        <v>123</v>
      </c>
      <c r="E290" s="84" t="s">
        <v>110</v>
      </c>
      <c r="F290" s="156"/>
      <c r="G290" s="157"/>
      <c r="H290" s="157"/>
      <c r="I290" s="158"/>
      <c r="J290" s="155"/>
      <c r="K290" s="102">
        <f>K291+K296</f>
        <v>161.536</v>
      </c>
      <c r="L290" s="41"/>
    </row>
    <row r="291" spans="1:13" s="47" customFormat="1" ht="31.5">
      <c r="A291" s="87"/>
      <c r="B291" s="90" t="s">
        <v>379</v>
      </c>
      <c r="C291" s="83">
        <v>992</v>
      </c>
      <c r="D291" s="84" t="s">
        <v>123</v>
      </c>
      <c r="E291" s="84" t="s">
        <v>110</v>
      </c>
      <c r="F291" s="156" t="s">
        <v>116</v>
      </c>
      <c r="G291" s="157" t="s">
        <v>189</v>
      </c>
      <c r="H291" s="157" t="s">
        <v>308</v>
      </c>
      <c r="I291" s="158" t="s">
        <v>309</v>
      </c>
      <c r="J291" s="155"/>
      <c r="K291" s="102">
        <f>K292</f>
        <v>100</v>
      </c>
      <c r="L291" s="41"/>
    </row>
    <row r="292" spans="1:13" ht="47.25">
      <c r="A292" s="87"/>
      <c r="B292" s="90" t="s">
        <v>280</v>
      </c>
      <c r="C292" s="83">
        <v>992</v>
      </c>
      <c r="D292" s="84" t="s">
        <v>123</v>
      </c>
      <c r="E292" s="84" t="s">
        <v>110</v>
      </c>
      <c r="F292" s="156" t="s">
        <v>116</v>
      </c>
      <c r="G292" s="157" t="s">
        <v>160</v>
      </c>
      <c r="H292" s="157" t="s">
        <v>308</v>
      </c>
      <c r="I292" s="158" t="s">
        <v>309</v>
      </c>
      <c r="J292" s="155"/>
      <c r="K292" s="102">
        <f>K293</f>
        <v>100</v>
      </c>
      <c r="L292" s="41"/>
      <c r="M292" s="37"/>
    </row>
    <row r="293" spans="1:13" ht="47.25">
      <c r="A293" s="87"/>
      <c r="B293" s="90" t="s">
        <v>385</v>
      </c>
      <c r="C293" s="83">
        <v>992</v>
      </c>
      <c r="D293" s="84" t="s">
        <v>123</v>
      </c>
      <c r="E293" s="84" t="s">
        <v>110</v>
      </c>
      <c r="F293" s="156" t="s">
        <v>116</v>
      </c>
      <c r="G293" s="157" t="s">
        <v>160</v>
      </c>
      <c r="H293" s="157" t="s">
        <v>108</v>
      </c>
      <c r="I293" s="158" t="s">
        <v>309</v>
      </c>
      <c r="J293" s="155"/>
      <c r="K293" s="102">
        <f>K294</f>
        <v>100</v>
      </c>
      <c r="L293" s="41"/>
      <c r="M293" s="37"/>
    </row>
    <row r="294" spans="1:13" ht="31.5">
      <c r="A294" s="87"/>
      <c r="B294" s="90" t="s">
        <v>281</v>
      </c>
      <c r="C294" s="83">
        <v>992</v>
      </c>
      <c r="D294" s="84" t="s">
        <v>123</v>
      </c>
      <c r="E294" s="84" t="s">
        <v>110</v>
      </c>
      <c r="F294" s="156" t="s">
        <v>116</v>
      </c>
      <c r="G294" s="157" t="s">
        <v>160</v>
      </c>
      <c r="H294" s="157" t="s">
        <v>108</v>
      </c>
      <c r="I294" s="158" t="s">
        <v>384</v>
      </c>
      <c r="J294" s="155"/>
      <c r="K294" s="102">
        <f>K295</f>
        <v>100</v>
      </c>
      <c r="L294" s="41"/>
      <c r="M294" s="37"/>
    </row>
    <row r="295" spans="1:13" ht="47.25">
      <c r="A295" s="87"/>
      <c r="B295" s="159" t="s">
        <v>417</v>
      </c>
      <c r="C295" s="83">
        <v>992</v>
      </c>
      <c r="D295" s="84" t="s">
        <v>123</v>
      </c>
      <c r="E295" s="84" t="s">
        <v>110</v>
      </c>
      <c r="F295" s="156" t="s">
        <v>116</v>
      </c>
      <c r="G295" s="157" t="s">
        <v>160</v>
      </c>
      <c r="H295" s="157" t="s">
        <v>108</v>
      </c>
      <c r="I295" s="158" t="s">
        <v>384</v>
      </c>
      <c r="J295" s="155" t="s">
        <v>196</v>
      </c>
      <c r="K295" s="102">
        <v>100</v>
      </c>
      <c r="L295" s="41"/>
      <c r="M295" s="37"/>
    </row>
    <row r="296" spans="1:13" ht="38.25" customHeight="1">
      <c r="A296" s="87"/>
      <c r="B296" s="90" t="s">
        <v>320</v>
      </c>
      <c r="C296" s="93">
        <v>992</v>
      </c>
      <c r="D296" s="84" t="s">
        <v>123</v>
      </c>
      <c r="E296" s="84" t="s">
        <v>110</v>
      </c>
      <c r="F296" s="156" t="s">
        <v>205</v>
      </c>
      <c r="G296" s="157" t="s">
        <v>189</v>
      </c>
      <c r="H296" s="157" t="s">
        <v>308</v>
      </c>
      <c r="I296" s="158" t="s">
        <v>309</v>
      </c>
      <c r="J296" s="161"/>
      <c r="K296" s="102">
        <f>K297</f>
        <v>61.536000000000001</v>
      </c>
      <c r="L296" s="41"/>
      <c r="M296" s="37"/>
    </row>
    <row r="297" spans="1:13" ht="15.75">
      <c r="A297" s="87"/>
      <c r="B297" s="90" t="s">
        <v>422</v>
      </c>
      <c r="C297" s="93">
        <v>992</v>
      </c>
      <c r="D297" s="84" t="s">
        <v>123</v>
      </c>
      <c r="E297" s="84" t="s">
        <v>110</v>
      </c>
      <c r="F297" s="156" t="s">
        <v>205</v>
      </c>
      <c r="G297" s="157" t="s">
        <v>155</v>
      </c>
      <c r="H297" s="157" t="s">
        <v>308</v>
      </c>
      <c r="I297" s="158" t="s">
        <v>309</v>
      </c>
      <c r="J297" s="161"/>
      <c r="K297" s="102">
        <f>K298</f>
        <v>61.536000000000001</v>
      </c>
      <c r="L297" s="41"/>
      <c r="M297" s="37"/>
    </row>
    <row r="298" spans="1:13" ht="53.25" customHeight="1">
      <c r="A298" s="87"/>
      <c r="B298" s="90" t="s">
        <v>421</v>
      </c>
      <c r="C298" s="93">
        <v>992</v>
      </c>
      <c r="D298" s="84" t="s">
        <v>123</v>
      </c>
      <c r="E298" s="84" t="s">
        <v>110</v>
      </c>
      <c r="F298" s="156" t="s">
        <v>205</v>
      </c>
      <c r="G298" s="157" t="s">
        <v>155</v>
      </c>
      <c r="H298" s="157" t="s">
        <v>108</v>
      </c>
      <c r="I298" s="158" t="s">
        <v>309</v>
      </c>
      <c r="J298" s="161"/>
      <c r="K298" s="102">
        <f>K299</f>
        <v>61.536000000000001</v>
      </c>
      <c r="L298" s="41"/>
      <c r="M298" s="37"/>
    </row>
    <row r="299" spans="1:13" ht="31.5">
      <c r="A299" s="87"/>
      <c r="B299" s="90" t="s">
        <v>281</v>
      </c>
      <c r="C299" s="83">
        <v>992</v>
      </c>
      <c r="D299" s="84" t="s">
        <v>123</v>
      </c>
      <c r="E299" s="84" t="s">
        <v>110</v>
      </c>
      <c r="F299" s="156" t="s">
        <v>205</v>
      </c>
      <c r="G299" s="157" t="s">
        <v>155</v>
      </c>
      <c r="H299" s="157" t="s">
        <v>108</v>
      </c>
      <c r="I299" s="158" t="s">
        <v>384</v>
      </c>
      <c r="J299" s="155"/>
      <c r="K299" s="102">
        <f>K300</f>
        <v>61.536000000000001</v>
      </c>
      <c r="L299" s="41"/>
      <c r="M299" s="37"/>
    </row>
    <row r="300" spans="1:13" ht="47.25">
      <c r="A300" s="87"/>
      <c r="B300" s="159" t="s">
        <v>417</v>
      </c>
      <c r="C300" s="83">
        <v>992</v>
      </c>
      <c r="D300" s="84" t="s">
        <v>123</v>
      </c>
      <c r="E300" s="84" t="s">
        <v>110</v>
      </c>
      <c r="F300" s="156" t="s">
        <v>205</v>
      </c>
      <c r="G300" s="157" t="s">
        <v>155</v>
      </c>
      <c r="H300" s="157" t="s">
        <v>108</v>
      </c>
      <c r="I300" s="158" t="s">
        <v>384</v>
      </c>
      <c r="J300" s="155" t="s">
        <v>196</v>
      </c>
      <c r="K300" s="102">
        <v>61.536000000000001</v>
      </c>
      <c r="L300" s="41"/>
      <c r="M300" s="37"/>
    </row>
    <row r="301" spans="1:13" s="57" customFormat="1" ht="15.75">
      <c r="A301" s="87" t="s">
        <v>293</v>
      </c>
      <c r="B301" s="98" t="s">
        <v>90</v>
      </c>
      <c r="C301" s="83">
        <v>992</v>
      </c>
      <c r="D301" s="84" t="s">
        <v>125</v>
      </c>
      <c r="E301" s="84"/>
      <c r="F301" s="156"/>
      <c r="G301" s="157"/>
      <c r="H301" s="157"/>
      <c r="I301" s="158"/>
      <c r="J301" s="155"/>
      <c r="K301" s="102">
        <f>K302+K308</f>
        <v>1808.8719999999998</v>
      </c>
      <c r="L301" s="41"/>
    </row>
    <row r="302" spans="1:13" s="57" customFormat="1" ht="15.75">
      <c r="A302" s="87"/>
      <c r="B302" s="98" t="s">
        <v>92</v>
      </c>
      <c r="C302" s="83">
        <v>992</v>
      </c>
      <c r="D302" s="84" t="s">
        <v>125</v>
      </c>
      <c r="E302" s="84" t="s">
        <v>116</v>
      </c>
      <c r="F302" s="156"/>
      <c r="G302" s="157"/>
      <c r="H302" s="157"/>
      <c r="I302" s="158"/>
      <c r="J302" s="155"/>
      <c r="K302" s="102">
        <f>K303</f>
        <v>1086.8719999999998</v>
      </c>
      <c r="L302" s="56"/>
    </row>
    <row r="303" spans="1:13" s="57" customFormat="1" ht="31.5">
      <c r="A303" s="87"/>
      <c r="B303" s="86" t="s">
        <v>386</v>
      </c>
      <c r="C303" s="83">
        <v>992</v>
      </c>
      <c r="D303" s="84" t="s">
        <v>125</v>
      </c>
      <c r="E303" s="84" t="s">
        <v>116</v>
      </c>
      <c r="F303" s="156" t="s">
        <v>117</v>
      </c>
      <c r="G303" s="157" t="s">
        <v>189</v>
      </c>
      <c r="H303" s="157" t="s">
        <v>308</v>
      </c>
      <c r="I303" s="158" t="s">
        <v>309</v>
      </c>
      <c r="J303" s="155"/>
      <c r="K303" s="102">
        <f>K304</f>
        <v>1086.8719999999998</v>
      </c>
      <c r="L303" s="56"/>
    </row>
    <row r="304" spans="1:13" s="57" customFormat="1" ht="15.75">
      <c r="A304" s="87"/>
      <c r="B304" s="86" t="s">
        <v>244</v>
      </c>
      <c r="C304" s="83">
        <v>992</v>
      </c>
      <c r="D304" s="84" t="s">
        <v>125</v>
      </c>
      <c r="E304" s="84" t="s">
        <v>116</v>
      </c>
      <c r="F304" s="156" t="s">
        <v>117</v>
      </c>
      <c r="G304" s="157" t="s">
        <v>155</v>
      </c>
      <c r="H304" s="157" t="s">
        <v>308</v>
      </c>
      <c r="I304" s="158" t="s">
        <v>309</v>
      </c>
      <c r="J304" s="155"/>
      <c r="K304" s="102">
        <f>K305</f>
        <v>1086.8719999999998</v>
      </c>
      <c r="L304" s="56"/>
    </row>
    <row r="305" spans="1:13" s="57" customFormat="1" ht="47.25">
      <c r="A305" s="87"/>
      <c r="B305" s="86" t="s">
        <v>387</v>
      </c>
      <c r="C305" s="83">
        <v>992</v>
      </c>
      <c r="D305" s="84" t="s">
        <v>125</v>
      </c>
      <c r="E305" s="84" t="s">
        <v>116</v>
      </c>
      <c r="F305" s="156" t="s">
        <v>117</v>
      </c>
      <c r="G305" s="157" t="s">
        <v>155</v>
      </c>
      <c r="H305" s="157" t="s">
        <v>108</v>
      </c>
      <c r="I305" s="158" t="s">
        <v>309</v>
      </c>
      <c r="J305" s="155"/>
      <c r="K305" s="102">
        <f>K306</f>
        <v>1086.8719999999998</v>
      </c>
      <c r="L305" s="56"/>
    </row>
    <row r="306" spans="1:13" s="57" customFormat="1" ht="47.25">
      <c r="A306" s="87"/>
      <c r="B306" s="86" t="s">
        <v>282</v>
      </c>
      <c r="C306" s="83">
        <v>992</v>
      </c>
      <c r="D306" s="84" t="s">
        <v>125</v>
      </c>
      <c r="E306" s="84" t="s">
        <v>116</v>
      </c>
      <c r="F306" s="156" t="s">
        <v>117</v>
      </c>
      <c r="G306" s="157" t="s">
        <v>155</v>
      </c>
      <c r="H306" s="157" t="s">
        <v>108</v>
      </c>
      <c r="I306" s="158" t="s">
        <v>388</v>
      </c>
      <c r="J306" s="155"/>
      <c r="K306" s="102">
        <f>K307</f>
        <v>1086.8719999999998</v>
      </c>
      <c r="L306" s="56"/>
    </row>
    <row r="307" spans="1:13" s="57" customFormat="1" ht="31.5">
      <c r="A307" s="87"/>
      <c r="B307" s="86" t="s">
        <v>203</v>
      </c>
      <c r="C307" s="83">
        <v>992</v>
      </c>
      <c r="D307" s="84" t="s">
        <v>125</v>
      </c>
      <c r="E307" s="84" t="s">
        <v>116</v>
      </c>
      <c r="F307" s="156" t="s">
        <v>117</v>
      </c>
      <c r="G307" s="157" t="s">
        <v>155</v>
      </c>
      <c r="H307" s="157" t="s">
        <v>108</v>
      </c>
      <c r="I307" s="158" t="s">
        <v>388</v>
      </c>
      <c r="J307" s="155" t="s">
        <v>204</v>
      </c>
      <c r="K307" s="102">
        <f>245+841.872</f>
        <v>1086.8719999999998</v>
      </c>
      <c r="L307" s="41"/>
    </row>
    <row r="308" spans="1:13" s="57" customFormat="1" ht="31.5">
      <c r="A308" s="87"/>
      <c r="B308" s="85" t="s">
        <v>94</v>
      </c>
      <c r="C308" s="83">
        <v>992</v>
      </c>
      <c r="D308" s="84" t="s">
        <v>125</v>
      </c>
      <c r="E308" s="84" t="s">
        <v>126</v>
      </c>
      <c r="F308" s="156"/>
      <c r="G308" s="157"/>
      <c r="H308" s="157"/>
      <c r="I308" s="158"/>
      <c r="J308" s="155"/>
      <c r="K308" s="102">
        <f>K309</f>
        <v>722</v>
      </c>
      <c r="L308" s="41"/>
    </row>
    <row r="309" spans="1:13" s="57" customFormat="1" ht="31.5">
      <c r="A309" s="87"/>
      <c r="B309" s="86" t="s">
        <v>386</v>
      </c>
      <c r="C309" s="83">
        <v>992</v>
      </c>
      <c r="D309" s="84" t="s">
        <v>125</v>
      </c>
      <c r="E309" s="84" t="s">
        <v>126</v>
      </c>
      <c r="F309" s="156" t="s">
        <v>117</v>
      </c>
      <c r="G309" s="157" t="s">
        <v>189</v>
      </c>
      <c r="H309" s="157" t="s">
        <v>308</v>
      </c>
      <c r="I309" s="158" t="s">
        <v>309</v>
      </c>
      <c r="J309" s="155"/>
      <c r="K309" s="102">
        <f>K310+K314</f>
        <v>722</v>
      </c>
      <c r="L309" s="41"/>
    </row>
    <row r="310" spans="1:13" s="57" customFormat="1" ht="31.5">
      <c r="A310" s="87"/>
      <c r="B310" s="86" t="s">
        <v>245</v>
      </c>
      <c r="C310" s="83">
        <v>992</v>
      </c>
      <c r="D310" s="84" t="s">
        <v>125</v>
      </c>
      <c r="E310" s="84" t="s">
        <v>126</v>
      </c>
      <c r="F310" s="156" t="s">
        <v>117</v>
      </c>
      <c r="G310" s="157" t="s">
        <v>156</v>
      </c>
      <c r="H310" s="157" t="s">
        <v>308</v>
      </c>
      <c r="I310" s="158" t="s">
        <v>309</v>
      </c>
      <c r="J310" s="155"/>
      <c r="K310" s="102">
        <f>K311</f>
        <v>700</v>
      </c>
      <c r="L310" s="41"/>
    </row>
    <row r="311" spans="1:13" s="57" customFormat="1" ht="47.25">
      <c r="A311" s="87"/>
      <c r="B311" s="86" t="s">
        <v>389</v>
      </c>
      <c r="C311" s="83">
        <v>992</v>
      </c>
      <c r="D311" s="84" t="s">
        <v>125</v>
      </c>
      <c r="E311" s="84" t="s">
        <v>126</v>
      </c>
      <c r="F311" s="156" t="s">
        <v>117</v>
      </c>
      <c r="G311" s="157" t="s">
        <v>156</v>
      </c>
      <c r="H311" s="157" t="s">
        <v>108</v>
      </c>
      <c r="I311" s="158" t="s">
        <v>309</v>
      </c>
      <c r="J311" s="155"/>
      <c r="K311" s="102">
        <f>K312</f>
        <v>700</v>
      </c>
      <c r="L311" s="41"/>
    </row>
    <row r="312" spans="1:13" s="57" customFormat="1" ht="47.25">
      <c r="A312" s="87"/>
      <c r="B312" s="86" t="s">
        <v>283</v>
      </c>
      <c r="C312" s="83">
        <v>992</v>
      </c>
      <c r="D312" s="84" t="s">
        <v>125</v>
      </c>
      <c r="E312" s="84" t="s">
        <v>126</v>
      </c>
      <c r="F312" s="156" t="s">
        <v>117</v>
      </c>
      <c r="G312" s="157" t="s">
        <v>156</v>
      </c>
      <c r="H312" s="157" t="s">
        <v>108</v>
      </c>
      <c r="I312" s="158" t="s">
        <v>390</v>
      </c>
      <c r="J312" s="155"/>
      <c r="K312" s="102">
        <f>K313</f>
        <v>700</v>
      </c>
      <c r="L312" s="41"/>
    </row>
    <row r="313" spans="1:13" s="57" customFormat="1" ht="47.25">
      <c r="A313" s="87"/>
      <c r="B313" s="90" t="s">
        <v>207</v>
      </c>
      <c r="C313" s="83">
        <v>992</v>
      </c>
      <c r="D313" s="84" t="s">
        <v>125</v>
      </c>
      <c r="E313" s="84" t="s">
        <v>126</v>
      </c>
      <c r="F313" s="156" t="s">
        <v>117</v>
      </c>
      <c r="G313" s="157" t="s">
        <v>156</v>
      </c>
      <c r="H313" s="157" t="s">
        <v>108</v>
      </c>
      <c r="I313" s="158" t="s">
        <v>390</v>
      </c>
      <c r="J313" s="155" t="s">
        <v>208</v>
      </c>
      <c r="K313" s="102">
        <v>700</v>
      </c>
      <c r="L313" s="41"/>
    </row>
    <row r="314" spans="1:13" s="57" customFormat="1" ht="15.75">
      <c r="A314" s="87"/>
      <c r="B314" s="86" t="s">
        <v>246</v>
      </c>
      <c r="C314" s="83">
        <v>992</v>
      </c>
      <c r="D314" s="84" t="s">
        <v>125</v>
      </c>
      <c r="E314" s="84" t="s">
        <v>126</v>
      </c>
      <c r="F314" s="156" t="s">
        <v>117</v>
      </c>
      <c r="G314" s="157" t="s">
        <v>157</v>
      </c>
      <c r="H314" s="157" t="s">
        <v>308</v>
      </c>
      <c r="I314" s="158" t="s">
        <v>309</v>
      </c>
      <c r="J314" s="155"/>
      <c r="K314" s="102">
        <f>K315</f>
        <v>22</v>
      </c>
      <c r="L314" s="41"/>
    </row>
    <row r="315" spans="1:13" s="57" customFormat="1" ht="31.5">
      <c r="A315" s="87"/>
      <c r="B315" s="86" t="s">
        <v>391</v>
      </c>
      <c r="C315" s="83">
        <v>992</v>
      </c>
      <c r="D315" s="84" t="s">
        <v>125</v>
      </c>
      <c r="E315" s="84" t="s">
        <v>126</v>
      </c>
      <c r="F315" s="156" t="s">
        <v>117</v>
      </c>
      <c r="G315" s="157" t="s">
        <v>157</v>
      </c>
      <c r="H315" s="157" t="s">
        <v>108</v>
      </c>
      <c r="I315" s="158" t="s">
        <v>309</v>
      </c>
      <c r="J315" s="155"/>
      <c r="K315" s="102">
        <f>K316</f>
        <v>22</v>
      </c>
      <c r="L315" s="41"/>
    </row>
    <row r="316" spans="1:13" s="57" customFormat="1" ht="47.25">
      <c r="A316" s="87"/>
      <c r="B316" s="86" t="s">
        <v>282</v>
      </c>
      <c r="C316" s="83">
        <v>992</v>
      </c>
      <c r="D316" s="84" t="s">
        <v>125</v>
      </c>
      <c r="E316" s="84" t="s">
        <v>126</v>
      </c>
      <c r="F316" s="156" t="s">
        <v>117</v>
      </c>
      <c r="G316" s="157" t="s">
        <v>157</v>
      </c>
      <c r="H316" s="157" t="s">
        <v>108</v>
      </c>
      <c r="I316" s="158" t="s">
        <v>388</v>
      </c>
      <c r="J316" s="155"/>
      <c r="K316" s="102">
        <f>K317</f>
        <v>22</v>
      </c>
      <c r="L316" s="41"/>
    </row>
    <row r="317" spans="1:13" s="57" customFormat="1" ht="31.5">
      <c r="A317" s="87"/>
      <c r="B317" s="90" t="s">
        <v>203</v>
      </c>
      <c r="C317" s="83">
        <v>992</v>
      </c>
      <c r="D317" s="84" t="s">
        <v>125</v>
      </c>
      <c r="E317" s="84" t="s">
        <v>126</v>
      </c>
      <c r="F317" s="156" t="s">
        <v>117</v>
      </c>
      <c r="G317" s="157" t="s">
        <v>157</v>
      </c>
      <c r="H317" s="157" t="s">
        <v>108</v>
      </c>
      <c r="I317" s="158" t="s">
        <v>388</v>
      </c>
      <c r="J317" s="155" t="s">
        <v>204</v>
      </c>
      <c r="K317" s="102">
        <v>22</v>
      </c>
      <c r="L317" s="41"/>
    </row>
    <row r="318" spans="1:13" ht="15.75">
      <c r="A318" s="87" t="s">
        <v>294</v>
      </c>
      <c r="B318" s="85" t="s">
        <v>97</v>
      </c>
      <c r="C318" s="83">
        <v>992</v>
      </c>
      <c r="D318" s="84" t="s">
        <v>112</v>
      </c>
      <c r="E318" s="84"/>
      <c r="F318" s="156"/>
      <c r="G318" s="157"/>
      <c r="H318" s="157"/>
      <c r="I318" s="158"/>
      <c r="J318" s="155"/>
      <c r="K318" s="102">
        <f>K319+K329</f>
        <v>950</v>
      </c>
      <c r="L318" s="41"/>
      <c r="M318" s="37"/>
    </row>
    <row r="319" spans="1:13" ht="15.75">
      <c r="A319" s="87"/>
      <c r="B319" s="90" t="s">
        <v>99</v>
      </c>
      <c r="C319" s="83">
        <v>992</v>
      </c>
      <c r="D319" s="84" t="s">
        <v>112</v>
      </c>
      <c r="E319" s="84" t="s">
        <v>108</v>
      </c>
      <c r="F319" s="156"/>
      <c r="G319" s="157"/>
      <c r="H319" s="157"/>
      <c r="I319" s="158"/>
      <c r="J319" s="155"/>
      <c r="K319" s="102">
        <f>K320</f>
        <v>750</v>
      </c>
      <c r="L319" s="41"/>
      <c r="M319" s="37"/>
    </row>
    <row r="320" spans="1:13" ht="31.5">
      <c r="A320" s="87"/>
      <c r="B320" s="164" t="s">
        <v>392</v>
      </c>
      <c r="C320" s="83">
        <v>992</v>
      </c>
      <c r="D320" s="84" t="s">
        <v>112</v>
      </c>
      <c r="E320" s="84" t="s">
        <v>108</v>
      </c>
      <c r="F320" s="156" t="s">
        <v>110</v>
      </c>
      <c r="G320" s="157" t="s">
        <v>189</v>
      </c>
      <c r="H320" s="157" t="s">
        <v>308</v>
      </c>
      <c r="I320" s="158" t="s">
        <v>309</v>
      </c>
      <c r="J320" s="155"/>
      <c r="K320" s="102">
        <f>K321+K325</f>
        <v>750</v>
      </c>
      <c r="L320" s="41"/>
      <c r="M320" s="37"/>
    </row>
    <row r="321" spans="1:13" ht="63">
      <c r="A321" s="87"/>
      <c r="B321" s="164" t="s">
        <v>284</v>
      </c>
      <c r="C321" s="83">
        <v>992</v>
      </c>
      <c r="D321" s="84" t="s">
        <v>112</v>
      </c>
      <c r="E321" s="84" t="s">
        <v>108</v>
      </c>
      <c r="F321" s="156" t="s">
        <v>110</v>
      </c>
      <c r="G321" s="157" t="s">
        <v>191</v>
      </c>
      <c r="H321" s="157" t="s">
        <v>308</v>
      </c>
      <c r="I321" s="158" t="s">
        <v>309</v>
      </c>
      <c r="J321" s="161"/>
      <c r="K321" s="102">
        <f>K322</f>
        <v>250</v>
      </c>
      <c r="L321" s="41"/>
      <c r="M321" s="37"/>
    </row>
    <row r="322" spans="1:13" ht="31.5">
      <c r="A322" s="87"/>
      <c r="B322" s="164" t="s">
        <v>394</v>
      </c>
      <c r="C322" s="83">
        <v>992</v>
      </c>
      <c r="D322" s="84" t="s">
        <v>112</v>
      </c>
      <c r="E322" s="84" t="s">
        <v>108</v>
      </c>
      <c r="F322" s="156" t="s">
        <v>110</v>
      </c>
      <c r="G322" s="157" t="s">
        <v>191</v>
      </c>
      <c r="H322" s="157" t="s">
        <v>116</v>
      </c>
      <c r="I322" s="158" t="s">
        <v>309</v>
      </c>
      <c r="J322" s="161"/>
      <c r="K322" s="102">
        <f>K323</f>
        <v>250</v>
      </c>
      <c r="L322" s="41"/>
      <c r="M322" s="37"/>
    </row>
    <row r="323" spans="1:13" ht="94.5">
      <c r="A323" s="87"/>
      <c r="B323" s="90" t="s">
        <v>340</v>
      </c>
      <c r="C323" s="83">
        <v>992</v>
      </c>
      <c r="D323" s="84" t="s">
        <v>112</v>
      </c>
      <c r="E323" s="84" t="s">
        <v>108</v>
      </c>
      <c r="F323" s="156" t="s">
        <v>110</v>
      </c>
      <c r="G323" s="157" t="s">
        <v>191</v>
      </c>
      <c r="H323" s="157" t="s">
        <v>116</v>
      </c>
      <c r="I323" s="158" t="s">
        <v>338</v>
      </c>
      <c r="J323" s="161"/>
      <c r="K323" s="102">
        <f>K324</f>
        <v>250</v>
      </c>
      <c r="L323" s="41"/>
      <c r="M323" s="37"/>
    </row>
    <row r="324" spans="1:13" ht="47.25">
      <c r="A324" s="87"/>
      <c r="B324" s="90" t="s">
        <v>207</v>
      </c>
      <c r="C324" s="83">
        <v>992</v>
      </c>
      <c r="D324" s="84" t="s">
        <v>112</v>
      </c>
      <c r="E324" s="84" t="s">
        <v>108</v>
      </c>
      <c r="F324" s="156" t="s">
        <v>110</v>
      </c>
      <c r="G324" s="157" t="s">
        <v>191</v>
      </c>
      <c r="H324" s="157" t="s">
        <v>116</v>
      </c>
      <c r="I324" s="158" t="s">
        <v>338</v>
      </c>
      <c r="J324" s="163" t="s">
        <v>208</v>
      </c>
      <c r="K324" s="102">
        <v>250</v>
      </c>
      <c r="L324" s="41"/>
      <c r="M324" s="37"/>
    </row>
    <row r="325" spans="1:13" ht="63">
      <c r="A325" s="87"/>
      <c r="B325" s="164" t="s">
        <v>284</v>
      </c>
      <c r="C325" s="83">
        <v>992</v>
      </c>
      <c r="D325" s="84" t="s">
        <v>112</v>
      </c>
      <c r="E325" s="84" t="s">
        <v>108</v>
      </c>
      <c r="F325" s="156" t="s">
        <v>110</v>
      </c>
      <c r="G325" s="157" t="s">
        <v>156</v>
      </c>
      <c r="H325" s="157" t="s">
        <v>308</v>
      </c>
      <c r="I325" s="158" t="s">
        <v>309</v>
      </c>
      <c r="J325" s="161"/>
      <c r="K325" s="102">
        <f>K326</f>
        <v>500</v>
      </c>
      <c r="L325" s="41"/>
      <c r="M325" s="37"/>
    </row>
    <row r="326" spans="1:13" ht="63">
      <c r="A326" s="87"/>
      <c r="B326" s="164" t="s">
        <v>393</v>
      </c>
      <c r="C326" s="83">
        <v>992</v>
      </c>
      <c r="D326" s="84" t="s">
        <v>112</v>
      </c>
      <c r="E326" s="84" t="s">
        <v>108</v>
      </c>
      <c r="F326" s="156" t="s">
        <v>110</v>
      </c>
      <c r="G326" s="157" t="s">
        <v>156</v>
      </c>
      <c r="H326" s="157" t="s">
        <v>108</v>
      </c>
      <c r="I326" s="158" t="s">
        <v>309</v>
      </c>
      <c r="J326" s="161"/>
      <c r="K326" s="102">
        <f>K327</f>
        <v>500</v>
      </c>
      <c r="L326" s="41"/>
      <c r="M326" s="37"/>
    </row>
    <row r="327" spans="1:13" ht="47.25">
      <c r="A327" s="87"/>
      <c r="B327" s="90" t="s">
        <v>283</v>
      </c>
      <c r="C327" s="83">
        <v>992</v>
      </c>
      <c r="D327" s="84" t="s">
        <v>112</v>
      </c>
      <c r="E327" s="84" t="s">
        <v>108</v>
      </c>
      <c r="F327" s="156" t="s">
        <v>110</v>
      </c>
      <c r="G327" s="157" t="s">
        <v>156</v>
      </c>
      <c r="H327" s="157" t="s">
        <v>108</v>
      </c>
      <c r="I327" s="158" t="s">
        <v>390</v>
      </c>
      <c r="J327" s="161"/>
      <c r="K327" s="102">
        <f>K328</f>
        <v>500</v>
      </c>
      <c r="L327" s="41"/>
      <c r="M327" s="37"/>
    </row>
    <row r="328" spans="1:13" ht="47.25">
      <c r="A328" s="87"/>
      <c r="B328" s="90" t="s">
        <v>207</v>
      </c>
      <c r="C328" s="83">
        <v>992</v>
      </c>
      <c r="D328" s="84" t="s">
        <v>112</v>
      </c>
      <c r="E328" s="84" t="s">
        <v>108</v>
      </c>
      <c r="F328" s="156" t="s">
        <v>110</v>
      </c>
      <c r="G328" s="157" t="s">
        <v>156</v>
      </c>
      <c r="H328" s="157" t="s">
        <v>108</v>
      </c>
      <c r="I328" s="158" t="s">
        <v>390</v>
      </c>
      <c r="J328" s="163" t="s">
        <v>208</v>
      </c>
      <c r="K328" s="102">
        <v>500</v>
      </c>
      <c r="L328" s="41"/>
      <c r="M328" s="37"/>
    </row>
    <row r="329" spans="1:13" ht="15.75">
      <c r="A329" s="87"/>
      <c r="B329" s="98" t="s">
        <v>162</v>
      </c>
      <c r="C329" s="83">
        <v>992</v>
      </c>
      <c r="D329" s="84" t="s">
        <v>112</v>
      </c>
      <c r="E329" s="84" t="s">
        <v>109</v>
      </c>
      <c r="F329" s="156"/>
      <c r="G329" s="157"/>
      <c r="H329" s="157"/>
      <c r="I329" s="158"/>
      <c r="J329" s="155"/>
      <c r="K329" s="102">
        <f>K330</f>
        <v>200</v>
      </c>
      <c r="L329" s="41"/>
      <c r="M329" s="37"/>
    </row>
    <row r="330" spans="1:13" s="169" customFormat="1" ht="31.5">
      <c r="A330" s="212"/>
      <c r="B330" s="164" t="s">
        <v>392</v>
      </c>
      <c r="C330" s="165">
        <v>992</v>
      </c>
      <c r="D330" s="166" t="s">
        <v>112</v>
      </c>
      <c r="E330" s="166" t="s">
        <v>109</v>
      </c>
      <c r="F330" s="156" t="s">
        <v>110</v>
      </c>
      <c r="G330" s="157" t="s">
        <v>189</v>
      </c>
      <c r="H330" s="157" t="s">
        <v>308</v>
      </c>
      <c r="I330" s="158" t="s">
        <v>309</v>
      </c>
      <c r="J330" s="167"/>
      <c r="K330" s="102">
        <f>K331</f>
        <v>200</v>
      </c>
      <c r="L330" s="168"/>
    </row>
    <row r="331" spans="1:13" s="169" customFormat="1" ht="31.5">
      <c r="A331" s="212"/>
      <c r="B331" s="164" t="s">
        <v>253</v>
      </c>
      <c r="C331" s="165">
        <v>992</v>
      </c>
      <c r="D331" s="166" t="s">
        <v>112</v>
      </c>
      <c r="E331" s="166" t="s">
        <v>109</v>
      </c>
      <c r="F331" s="156" t="s">
        <v>110</v>
      </c>
      <c r="G331" s="157" t="s">
        <v>157</v>
      </c>
      <c r="H331" s="157" t="s">
        <v>308</v>
      </c>
      <c r="I331" s="158" t="s">
        <v>309</v>
      </c>
      <c r="J331" s="167"/>
      <c r="K331" s="102">
        <f>K332</f>
        <v>200</v>
      </c>
      <c r="L331" s="168"/>
    </row>
    <row r="332" spans="1:13" s="169" customFormat="1" ht="47.25">
      <c r="A332" s="212"/>
      <c r="B332" s="164" t="s">
        <v>396</v>
      </c>
      <c r="C332" s="165">
        <v>992</v>
      </c>
      <c r="D332" s="166" t="s">
        <v>112</v>
      </c>
      <c r="E332" s="166" t="s">
        <v>109</v>
      </c>
      <c r="F332" s="156" t="s">
        <v>110</v>
      </c>
      <c r="G332" s="157" t="s">
        <v>157</v>
      </c>
      <c r="H332" s="157" t="s">
        <v>109</v>
      </c>
      <c r="I332" s="158" t="s">
        <v>309</v>
      </c>
      <c r="J332" s="167"/>
      <c r="K332" s="102">
        <f>K333</f>
        <v>200</v>
      </c>
      <c r="L332" s="168"/>
    </row>
    <row r="333" spans="1:13" s="169" customFormat="1" ht="47.25">
      <c r="A333" s="212"/>
      <c r="B333" s="159" t="s">
        <v>285</v>
      </c>
      <c r="C333" s="165">
        <v>992</v>
      </c>
      <c r="D333" s="166" t="s">
        <v>112</v>
      </c>
      <c r="E333" s="166" t="s">
        <v>109</v>
      </c>
      <c r="F333" s="156" t="s">
        <v>110</v>
      </c>
      <c r="G333" s="157" t="s">
        <v>157</v>
      </c>
      <c r="H333" s="157" t="s">
        <v>109</v>
      </c>
      <c r="I333" s="158" t="s">
        <v>395</v>
      </c>
      <c r="J333" s="167"/>
      <c r="K333" s="102">
        <f>K334+K335</f>
        <v>200</v>
      </c>
      <c r="L333" s="168"/>
    </row>
    <row r="334" spans="1:13" s="169" customFormat="1" ht="47.25">
      <c r="A334" s="212"/>
      <c r="B334" s="159" t="s">
        <v>417</v>
      </c>
      <c r="C334" s="165">
        <v>992</v>
      </c>
      <c r="D334" s="166" t="s">
        <v>112</v>
      </c>
      <c r="E334" s="166" t="s">
        <v>109</v>
      </c>
      <c r="F334" s="156" t="s">
        <v>110</v>
      </c>
      <c r="G334" s="157" t="s">
        <v>157</v>
      </c>
      <c r="H334" s="157" t="s">
        <v>109</v>
      </c>
      <c r="I334" s="158" t="s">
        <v>395</v>
      </c>
      <c r="J334" s="167" t="s">
        <v>196</v>
      </c>
      <c r="K334" s="102">
        <v>9.8000000000000007</v>
      </c>
      <c r="L334" s="168"/>
    </row>
    <row r="335" spans="1:13" s="169" customFormat="1" ht="47.25">
      <c r="A335" s="212"/>
      <c r="B335" s="159" t="s">
        <v>207</v>
      </c>
      <c r="C335" s="165">
        <v>992</v>
      </c>
      <c r="D335" s="166" t="s">
        <v>112</v>
      </c>
      <c r="E335" s="166" t="s">
        <v>109</v>
      </c>
      <c r="F335" s="156" t="s">
        <v>110</v>
      </c>
      <c r="G335" s="157" t="s">
        <v>157</v>
      </c>
      <c r="H335" s="157" t="s">
        <v>109</v>
      </c>
      <c r="I335" s="158" t="s">
        <v>395</v>
      </c>
      <c r="J335" s="167" t="s">
        <v>208</v>
      </c>
      <c r="K335" s="102">
        <f>200-9.8</f>
        <v>190.2</v>
      </c>
      <c r="L335" s="168"/>
    </row>
    <row r="336" spans="1:13" ht="31.5">
      <c r="A336" s="87" t="s">
        <v>295</v>
      </c>
      <c r="B336" s="108" t="s">
        <v>167</v>
      </c>
      <c r="C336" s="101">
        <v>992</v>
      </c>
      <c r="D336" s="84" t="s">
        <v>114</v>
      </c>
      <c r="E336" s="84"/>
      <c r="F336" s="156"/>
      <c r="G336" s="157"/>
      <c r="H336" s="157"/>
      <c r="I336" s="158"/>
      <c r="J336" s="155"/>
      <c r="K336" s="102">
        <f t="shared" ref="K336:K341" si="1">K337</f>
        <v>2511.35239</v>
      </c>
      <c r="L336" s="41"/>
      <c r="M336" s="37"/>
    </row>
    <row r="337" spans="1:13" ht="31.5">
      <c r="A337" s="87"/>
      <c r="B337" s="108" t="s">
        <v>179</v>
      </c>
      <c r="C337" s="101">
        <v>992</v>
      </c>
      <c r="D337" s="84" t="s">
        <v>114</v>
      </c>
      <c r="E337" s="84" t="s">
        <v>108</v>
      </c>
      <c r="F337" s="156"/>
      <c r="G337" s="157"/>
      <c r="H337" s="157"/>
      <c r="I337" s="158"/>
      <c r="J337" s="155"/>
      <c r="K337" s="102">
        <f t="shared" si="1"/>
        <v>2511.35239</v>
      </c>
      <c r="L337" s="41"/>
      <c r="M337" s="37"/>
    </row>
    <row r="338" spans="1:13" ht="47.25">
      <c r="A338" s="87"/>
      <c r="B338" s="108" t="s">
        <v>235</v>
      </c>
      <c r="C338" s="101">
        <v>992</v>
      </c>
      <c r="D338" s="84" t="s">
        <v>114</v>
      </c>
      <c r="E338" s="84" t="s">
        <v>108</v>
      </c>
      <c r="F338" s="156" t="s">
        <v>234</v>
      </c>
      <c r="G338" s="157" t="s">
        <v>189</v>
      </c>
      <c r="H338" s="157" t="s">
        <v>308</v>
      </c>
      <c r="I338" s="158" t="s">
        <v>309</v>
      </c>
      <c r="J338" s="155"/>
      <c r="K338" s="102">
        <f t="shared" si="1"/>
        <v>2511.35239</v>
      </c>
      <c r="L338" s="41"/>
      <c r="M338" s="37"/>
    </row>
    <row r="339" spans="1:13" ht="31.5">
      <c r="A339" s="87"/>
      <c r="B339" s="108" t="s">
        <v>253</v>
      </c>
      <c r="C339" s="101">
        <v>992</v>
      </c>
      <c r="D339" s="84" t="s">
        <v>114</v>
      </c>
      <c r="E339" s="84" t="s">
        <v>108</v>
      </c>
      <c r="F339" s="156" t="s">
        <v>234</v>
      </c>
      <c r="G339" s="157" t="s">
        <v>191</v>
      </c>
      <c r="H339" s="157" t="s">
        <v>308</v>
      </c>
      <c r="I339" s="158" t="s">
        <v>309</v>
      </c>
      <c r="J339" s="155"/>
      <c r="K339" s="102">
        <f t="shared" si="1"/>
        <v>2511.35239</v>
      </c>
      <c r="L339" s="41"/>
      <c r="M339" s="37"/>
    </row>
    <row r="340" spans="1:13" ht="47.25">
      <c r="A340" s="87"/>
      <c r="B340" s="108" t="s">
        <v>397</v>
      </c>
      <c r="C340" s="101">
        <v>992</v>
      </c>
      <c r="D340" s="84" t="s">
        <v>114</v>
      </c>
      <c r="E340" s="84" t="s">
        <v>108</v>
      </c>
      <c r="F340" s="156" t="s">
        <v>234</v>
      </c>
      <c r="G340" s="157" t="s">
        <v>191</v>
      </c>
      <c r="H340" s="157" t="s">
        <v>117</v>
      </c>
      <c r="I340" s="158" t="s">
        <v>309</v>
      </c>
      <c r="J340" s="155"/>
      <c r="K340" s="102">
        <f t="shared" si="1"/>
        <v>2511.35239</v>
      </c>
      <c r="L340" s="41"/>
      <c r="M340" s="37"/>
    </row>
    <row r="341" spans="1:13" ht="31.5">
      <c r="A341" s="87"/>
      <c r="B341" s="108" t="s">
        <v>286</v>
      </c>
      <c r="C341" s="101">
        <v>992</v>
      </c>
      <c r="D341" s="84" t="s">
        <v>114</v>
      </c>
      <c r="E341" s="84" t="s">
        <v>108</v>
      </c>
      <c r="F341" s="156" t="s">
        <v>234</v>
      </c>
      <c r="G341" s="157" t="s">
        <v>191</v>
      </c>
      <c r="H341" s="157" t="s">
        <v>117</v>
      </c>
      <c r="I341" s="158" t="s">
        <v>398</v>
      </c>
      <c r="J341" s="155"/>
      <c r="K341" s="102">
        <f t="shared" si="1"/>
        <v>2511.35239</v>
      </c>
      <c r="L341" s="41"/>
      <c r="M341" s="37"/>
    </row>
    <row r="342" spans="1:13" ht="31.5">
      <c r="A342" s="87"/>
      <c r="B342" s="109" t="s">
        <v>209</v>
      </c>
      <c r="C342" s="101">
        <v>992</v>
      </c>
      <c r="D342" s="84" t="s">
        <v>114</v>
      </c>
      <c r="E342" s="84" t="s">
        <v>108</v>
      </c>
      <c r="F342" s="156" t="s">
        <v>234</v>
      </c>
      <c r="G342" s="157" t="s">
        <v>191</v>
      </c>
      <c r="H342" s="157" t="s">
        <v>117</v>
      </c>
      <c r="I342" s="158" t="s">
        <v>398</v>
      </c>
      <c r="J342" s="155" t="s">
        <v>210</v>
      </c>
      <c r="K342" s="102">
        <f>2500+11.35239</f>
        <v>2511.35239</v>
      </c>
      <c r="L342" s="41"/>
      <c r="M342" s="37"/>
    </row>
    <row r="343" spans="1:13" ht="15.75">
      <c r="A343" s="87"/>
      <c r="B343" s="98" t="s">
        <v>127</v>
      </c>
      <c r="C343" s="87"/>
      <c r="D343" s="87"/>
      <c r="E343" s="87"/>
      <c r="F343" s="156"/>
      <c r="G343" s="157"/>
      <c r="H343" s="157"/>
      <c r="I343" s="158"/>
      <c r="J343" s="87"/>
      <c r="K343" s="102">
        <f>K20</f>
        <v>113718.16047999999</v>
      </c>
      <c r="L343" s="41"/>
      <c r="M343" s="37"/>
    </row>
    <row r="344" spans="1:13" ht="15.75">
      <c r="A344" s="188"/>
      <c r="B344" s="187"/>
      <c r="C344" s="188"/>
      <c r="D344" s="188"/>
      <c r="E344" s="188"/>
      <c r="F344" s="189"/>
      <c r="G344" s="189"/>
      <c r="H344" s="189"/>
      <c r="I344" s="189"/>
      <c r="J344" s="188"/>
      <c r="K344" s="190"/>
      <c r="L344" s="41"/>
      <c r="M344" s="37"/>
    </row>
    <row r="345" spans="1:13" ht="15.75">
      <c r="A345" s="188"/>
      <c r="B345" s="187"/>
      <c r="C345" s="188"/>
      <c r="D345" s="188"/>
      <c r="E345" s="188"/>
      <c r="F345" s="189"/>
      <c r="G345" s="189"/>
      <c r="H345" s="189"/>
      <c r="I345" s="189"/>
      <c r="J345" s="188"/>
      <c r="K345" s="190"/>
      <c r="L345" s="41"/>
      <c r="M345" s="37"/>
    </row>
    <row r="346" spans="1:13" s="88" customFormat="1">
      <c r="A346" s="96" t="s">
        <v>462</v>
      </c>
      <c r="B346" s="95"/>
      <c r="C346" s="96"/>
      <c r="D346" s="96"/>
      <c r="E346" s="96"/>
      <c r="F346" s="96"/>
      <c r="G346" s="96"/>
      <c r="H346" s="96"/>
      <c r="I346" s="96"/>
      <c r="J346" s="96"/>
      <c r="K346" s="97"/>
      <c r="L346" s="89"/>
    </row>
    <row r="347" spans="1:13" s="88" customFormat="1">
      <c r="A347" s="96" t="s">
        <v>463</v>
      </c>
      <c r="B347" s="95"/>
      <c r="C347" s="96"/>
      <c r="D347" s="96"/>
      <c r="E347" s="96"/>
      <c r="F347" s="96"/>
      <c r="G347" s="96"/>
      <c r="H347" s="96"/>
      <c r="I347" s="96"/>
      <c r="J347" s="96"/>
      <c r="K347" s="97"/>
      <c r="L347" s="89"/>
    </row>
    <row r="348" spans="1:13" s="88" customFormat="1">
      <c r="A348" s="213" t="s">
        <v>459</v>
      </c>
      <c r="B348" s="95"/>
      <c r="C348" s="96"/>
      <c r="D348" s="96"/>
      <c r="E348" s="96"/>
      <c r="F348" s="270" t="s">
        <v>460</v>
      </c>
      <c r="G348" s="270"/>
      <c r="H348" s="270"/>
      <c r="I348" s="270"/>
      <c r="J348" s="270"/>
      <c r="K348" s="270"/>
      <c r="L348" s="89"/>
    </row>
  </sheetData>
  <sheetProtection selectLockedCells="1" selectUnlockedCells="1"/>
  <autoFilter ref="A19:K348">
    <filterColumn colId="5"/>
    <filterColumn colId="7"/>
  </autoFilter>
  <mergeCells count="8">
    <mergeCell ref="D1:K1"/>
    <mergeCell ref="D6:K6"/>
    <mergeCell ref="D7:K7"/>
    <mergeCell ref="F348:K348"/>
    <mergeCell ref="A15:K15"/>
    <mergeCell ref="F18:I18"/>
    <mergeCell ref="B11:K11"/>
    <mergeCell ref="B12:K12"/>
  </mergeCells>
  <printOptions horizontalCentered="1"/>
  <pageMargins left="1.1811023622047245" right="0.39370078740157483" top="0.78740157480314965" bottom="0.78740157480314965" header="0" footer="0"/>
  <pageSetup paperSize="9" scale="96" firstPageNumber="0" orientation="portrait" r:id="rId1"/>
  <headerFooter alignWithMargins="0">
    <oddHeader>&amp;C&amp;P</oddHeader>
  </headerFooter>
  <rowBreaks count="3" manualBreakCount="3">
    <brk id="30" max="10" man="1"/>
    <brk id="195" max="10" man="1"/>
    <brk id="21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43"/>
  <sheetViews>
    <sheetView view="pageBreakPreview" topLeftCell="A13" zoomScaleNormal="70" workbookViewId="0">
      <selection activeCell="D29" sqref="D29"/>
    </sheetView>
  </sheetViews>
  <sheetFormatPr defaultRowHeight="12.75"/>
  <cols>
    <col min="1" max="1" width="28" style="58" customWidth="1"/>
    <col min="2" max="2" width="42.7109375" style="58" customWidth="1"/>
    <col min="3" max="3" width="13.5703125" style="224" customWidth="1"/>
    <col min="4" max="4" width="17.7109375" style="59" customWidth="1"/>
    <col min="5" max="5" width="19.85546875" style="59" customWidth="1"/>
    <col min="6" max="6" width="10.85546875" style="59" customWidth="1"/>
    <col min="7" max="16384" width="9.140625" style="59"/>
  </cols>
  <sheetData>
    <row r="1" spans="1:4" s="12" customFormat="1" ht="18.75">
      <c r="A1" s="9"/>
      <c r="B1" s="26"/>
      <c r="C1" s="222" t="s">
        <v>456</v>
      </c>
    </row>
    <row r="2" spans="1:4" s="12" customFormat="1" ht="18.75">
      <c r="A2" s="9"/>
      <c r="B2" s="26"/>
      <c r="C2" s="222" t="s">
        <v>427</v>
      </c>
    </row>
    <row r="3" spans="1:4" s="12" customFormat="1" ht="18.75">
      <c r="A3" s="9"/>
      <c r="B3" s="23"/>
      <c r="C3" s="222" t="s">
        <v>0</v>
      </c>
    </row>
    <row r="4" spans="1:4" s="12" customFormat="1" ht="18.75">
      <c r="A4" s="9"/>
      <c r="B4" s="264" t="s">
        <v>428</v>
      </c>
      <c r="C4" s="264"/>
    </row>
    <row r="5" spans="1:4" s="12" customFormat="1" ht="18.75">
      <c r="A5" s="9"/>
      <c r="B5" s="7"/>
      <c r="C5" s="223"/>
    </row>
    <row r="6" spans="1:4" s="12" customFormat="1" ht="18.75">
      <c r="A6" s="9"/>
      <c r="B6" s="26"/>
      <c r="C6" s="222" t="s">
        <v>441</v>
      </c>
    </row>
    <row r="7" spans="1:4" s="12" customFormat="1" ht="18.75">
      <c r="A7" s="9"/>
      <c r="B7" s="265" t="s">
        <v>168</v>
      </c>
      <c r="C7" s="265"/>
    </row>
    <row r="8" spans="1:4" s="12" customFormat="1" ht="18.75">
      <c r="A8" s="9"/>
      <c r="B8" s="26"/>
      <c r="C8" s="222" t="s">
        <v>2</v>
      </c>
    </row>
    <row r="9" spans="1:4" s="12" customFormat="1" ht="18.75">
      <c r="A9" s="9"/>
      <c r="B9" s="23"/>
      <c r="C9" s="222" t="s">
        <v>0</v>
      </c>
    </row>
    <row r="10" spans="1:4" s="12" customFormat="1" ht="24.75" customHeight="1">
      <c r="A10" s="9"/>
      <c r="B10" s="264" t="s">
        <v>433</v>
      </c>
      <c r="C10" s="264"/>
    </row>
    <row r="11" spans="1:4" s="9" customFormat="1" ht="30" customHeight="1">
      <c r="B11" s="266" t="s">
        <v>430</v>
      </c>
      <c r="C11" s="266"/>
    </row>
    <row r="12" spans="1:4" s="9" customFormat="1" ht="18.75">
      <c r="B12" s="266" t="s">
        <v>431</v>
      </c>
      <c r="C12" s="266"/>
    </row>
    <row r="13" spans="1:4" s="9" customFormat="1" ht="18.75">
      <c r="B13" s="264" t="s">
        <v>432</v>
      </c>
      <c r="C13" s="264"/>
    </row>
    <row r="14" spans="1:4" ht="18.75">
      <c r="B14" s="23"/>
      <c r="C14" s="222"/>
    </row>
    <row r="15" spans="1:4" ht="9.75" customHeight="1">
      <c r="B15" s="26"/>
    </row>
    <row r="16" spans="1:4" s="147" customFormat="1" ht="18.75">
      <c r="A16" s="268" t="s">
        <v>129</v>
      </c>
      <c r="B16" s="268"/>
      <c r="C16" s="268"/>
      <c r="D16" s="146"/>
    </row>
    <row r="17" spans="1:6" s="147" customFormat="1" ht="18.75">
      <c r="A17" s="268" t="s">
        <v>181</v>
      </c>
      <c r="B17" s="268"/>
      <c r="C17" s="268"/>
      <c r="D17" s="146"/>
    </row>
    <row r="18" spans="1:6" s="147" customFormat="1" ht="18.75">
      <c r="A18" s="268" t="s">
        <v>403</v>
      </c>
      <c r="B18" s="268"/>
      <c r="C18" s="268"/>
      <c r="D18" s="146"/>
    </row>
    <row r="19" spans="1:6" ht="33" customHeight="1">
      <c r="C19" s="225" t="s">
        <v>130</v>
      </c>
    </row>
    <row r="20" spans="1:6" ht="79.5">
      <c r="A20" s="110" t="s">
        <v>5</v>
      </c>
      <c r="B20" s="111" t="s">
        <v>131</v>
      </c>
      <c r="C20" s="226" t="s">
        <v>7</v>
      </c>
      <c r="D20" s="61"/>
      <c r="E20" s="61"/>
    </row>
    <row r="21" spans="1:6" s="58" customFormat="1" ht="32.25">
      <c r="A21" s="112" t="s">
        <v>132</v>
      </c>
      <c r="B21" s="113" t="s">
        <v>133</v>
      </c>
      <c r="C21" s="229">
        <f>C28+C25+C22</f>
        <v>-6029.4344700000074</v>
      </c>
      <c r="D21" s="62"/>
      <c r="E21" s="63"/>
    </row>
    <row r="22" spans="1:6" s="58" customFormat="1" ht="32.25">
      <c r="A22" s="64" t="s">
        <v>177</v>
      </c>
      <c r="B22" s="65" t="s">
        <v>176</v>
      </c>
      <c r="C22" s="230">
        <f>C23-C24</f>
        <v>-7000</v>
      </c>
      <c r="D22" s="62"/>
      <c r="E22" s="63"/>
    </row>
    <row r="23" spans="1:6" s="58" customFormat="1" ht="48" hidden="1">
      <c r="A23" s="64" t="s">
        <v>171</v>
      </c>
      <c r="B23" s="65" t="s">
        <v>3</v>
      </c>
      <c r="C23" s="230">
        <v>0</v>
      </c>
      <c r="D23" s="62"/>
      <c r="E23" s="63"/>
    </row>
    <row r="24" spans="1:6" s="58" customFormat="1" ht="63.75">
      <c r="A24" s="64" t="s">
        <v>401</v>
      </c>
      <c r="B24" s="65" t="s">
        <v>418</v>
      </c>
      <c r="C24" s="230">
        <v>7000</v>
      </c>
      <c r="D24" s="62"/>
      <c r="E24" s="63"/>
    </row>
    <row r="25" spans="1:6" s="58" customFormat="1" ht="48">
      <c r="A25" s="64" t="s">
        <v>134</v>
      </c>
      <c r="B25" s="65" t="s">
        <v>135</v>
      </c>
      <c r="C25" s="230">
        <f>C26-C27</f>
        <v>-2000</v>
      </c>
      <c r="D25" s="62"/>
      <c r="E25" s="63"/>
    </row>
    <row r="26" spans="1:6" s="58" customFormat="1" ht="63.75">
      <c r="A26" s="64" t="s">
        <v>214</v>
      </c>
      <c r="B26" s="65" t="s">
        <v>136</v>
      </c>
      <c r="C26" s="230">
        <v>9000</v>
      </c>
      <c r="D26" s="62"/>
      <c r="E26" s="63"/>
    </row>
    <row r="27" spans="1:6" s="58" customFormat="1" ht="79.5">
      <c r="A27" s="64" t="s">
        <v>402</v>
      </c>
      <c r="B27" s="65" t="s">
        <v>419</v>
      </c>
      <c r="C27" s="230">
        <v>11000</v>
      </c>
      <c r="D27" s="62"/>
      <c r="E27" s="63"/>
    </row>
    <row r="28" spans="1:6" s="66" customFormat="1" ht="31.5">
      <c r="A28" s="69" t="s">
        <v>137</v>
      </c>
      <c r="B28" s="65" t="s">
        <v>138</v>
      </c>
      <c r="C28" s="231">
        <f>C33-C29</f>
        <v>2970.5655299999926</v>
      </c>
      <c r="E28" s="67"/>
      <c r="F28" s="68"/>
    </row>
    <row r="29" spans="1:6" s="60" customFormat="1" ht="15.75">
      <c r="A29" s="69" t="s">
        <v>139</v>
      </c>
      <c r="B29" s="65" t="s">
        <v>140</v>
      </c>
      <c r="C29" s="231">
        <f>C30</f>
        <v>129021.99174</v>
      </c>
    </row>
    <row r="30" spans="1:6" s="60" customFormat="1" ht="31.5">
      <c r="A30" s="69" t="s">
        <v>141</v>
      </c>
      <c r="B30" s="65" t="s">
        <v>142</v>
      </c>
      <c r="C30" s="231">
        <f>C31</f>
        <v>129021.99174</v>
      </c>
    </row>
    <row r="31" spans="1:6" s="60" customFormat="1" ht="31.5">
      <c r="A31" s="69" t="s">
        <v>143</v>
      </c>
      <c r="B31" s="65" t="s">
        <v>144</v>
      </c>
      <c r="C31" s="231">
        <f>C32</f>
        <v>129021.99174</v>
      </c>
      <c r="E31" s="60" t="s">
        <v>185</v>
      </c>
    </row>
    <row r="32" spans="1:6" s="60" customFormat="1" ht="31.5">
      <c r="A32" s="69" t="s">
        <v>404</v>
      </c>
      <c r="B32" s="65" t="s">
        <v>303</v>
      </c>
      <c r="C32" s="231">
        <f>'прил. 2 поступл.16'!C40+C26+C23+'прил. 2 поступл.16'!C39</f>
        <v>129021.99174</v>
      </c>
    </row>
    <row r="33" spans="1:4" s="60" customFormat="1" ht="15.75">
      <c r="A33" s="69" t="s">
        <v>145</v>
      </c>
      <c r="B33" s="65" t="s">
        <v>146</v>
      </c>
      <c r="C33" s="231">
        <f>C34</f>
        <v>131992.55726999999</v>
      </c>
    </row>
    <row r="34" spans="1:4" s="60" customFormat="1" ht="31.5">
      <c r="A34" s="69" t="s">
        <v>147</v>
      </c>
      <c r="B34" s="65" t="s">
        <v>148</v>
      </c>
      <c r="C34" s="231">
        <f>C35</f>
        <v>131992.55726999999</v>
      </c>
    </row>
    <row r="35" spans="1:4" s="60" customFormat="1" ht="31.5">
      <c r="A35" s="69" t="s">
        <v>149</v>
      </c>
      <c r="B35" s="65" t="s">
        <v>150</v>
      </c>
      <c r="C35" s="231">
        <f>C36</f>
        <v>131992.55726999999</v>
      </c>
    </row>
    <row r="36" spans="1:4" s="60" customFormat="1" ht="31.5">
      <c r="A36" s="70" t="s">
        <v>405</v>
      </c>
      <c r="B36" s="71" t="s">
        <v>304</v>
      </c>
      <c r="C36" s="232">
        <f>'прил. 5 (функ.-16)'!D20+C27+C24+'прил. 2 поступл.16'!C39</f>
        <v>131992.55726999999</v>
      </c>
      <c r="D36" s="72"/>
    </row>
    <row r="37" spans="1:4" s="74" customFormat="1" ht="15.75">
      <c r="A37" s="73"/>
      <c r="B37" s="60"/>
      <c r="C37" s="227"/>
    </row>
    <row r="38" spans="1:4" s="74" customFormat="1" ht="15.75">
      <c r="A38" s="73"/>
      <c r="B38" s="60"/>
      <c r="C38" s="227"/>
    </row>
    <row r="39" spans="1:4" s="74" customFormat="1" ht="15.75">
      <c r="A39" s="73"/>
      <c r="B39" s="60"/>
      <c r="C39" s="227"/>
    </row>
    <row r="40" spans="1:4" s="74" customFormat="1" ht="15.75">
      <c r="A40" s="73"/>
      <c r="B40" s="60"/>
      <c r="C40" s="227"/>
    </row>
    <row r="41" spans="1:4" s="221" customFormat="1" ht="18.75">
      <c r="A41" s="75" t="s">
        <v>457</v>
      </c>
      <c r="B41" s="26"/>
      <c r="C41" s="228"/>
    </row>
    <row r="42" spans="1:4" s="221" customFormat="1" ht="18.75">
      <c r="A42" s="75" t="s">
        <v>464</v>
      </c>
      <c r="B42" s="26"/>
      <c r="C42" s="228"/>
    </row>
    <row r="43" spans="1:4" s="221" customFormat="1" ht="18.75">
      <c r="A43" s="26" t="s">
        <v>459</v>
      </c>
      <c r="B43" s="278" t="s">
        <v>460</v>
      </c>
      <c r="C43" s="278"/>
    </row>
  </sheetData>
  <sheetProtection selectLockedCells="1" selectUnlockedCells="1"/>
  <mergeCells count="10">
    <mergeCell ref="B4:C4"/>
    <mergeCell ref="B7:C7"/>
    <mergeCell ref="B11:C11"/>
    <mergeCell ref="B12:C12"/>
    <mergeCell ref="B10:C10"/>
    <mergeCell ref="B43:C43"/>
    <mergeCell ref="A18:C18"/>
    <mergeCell ref="A16:C16"/>
    <mergeCell ref="A17:C17"/>
    <mergeCell ref="B13:C13"/>
  </mergeCells>
  <printOptions horizontalCentered="1"/>
  <pageMargins left="1.1811023622047245" right="0.39370078740157483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38"/>
  <sheetViews>
    <sheetView view="pageBreakPreview" zoomScaleNormal="85" zoomScaleSheetLayoutView="100" workbookViewId="0">
      <selection activeCell="F34" sqref="F34"/>
    </sheetView>
  </sheetViews>
  <sheetFormatPr defaultRowHeight="18.75" outlineLevelCol="1"/>
  <cols>
    <col min="1" max="1" width="4.7109375" style="1" customWidth="1" outlineLevel="1"/>
    <col min="2" max="2" width="38.7109375" style="38" customWidth="1" outlineLevel="1"/>
    <col min="3" max="3" width="8.85546875" style="39" customWidth="1" outlineLevel="1"/>
    <col min="4" max="4" width="7.42578125" style="39" customWidth="1" outlineLevel="1"/>
    <col min="5" max="6" width="7.85546875" style="39" customWidth="1" outlineLevel="1"/>
    <col min="7" max="7" width="10.85546875" style="77" customWidth="1" outlineLevel="1"/>
    <col min="8" max="8" width="15" style="81" customWidth="1" outlineLevel="1"/>
    <col min="9" max="9" width="15.7109375" style="37" customWidth="1"/>
    <col min="10" max="10" width="13.28515625" style="37" customWidth="1"/>
    <col min="11" max="16384" width="9.140625" style="37"/>
  </cols>
  <sheetData>
    <row r="1" spans="1:8" s="1" customFormat="1">
      <c r="B1" s="82"/>
      <c r="C1" s="279" t="s">
        <v>229</v>
      </c>
      <c r="D1" s="279"/>
      <c r="E1" s="279"/>
      <c r="F1" s="279"/>
      <c r="G1" s="279"/>
    </row>
    <row r="2" spans="1:8" s="1" customFormat="1">
      <c r="B2" s="82"/>
      <c r="C2" s="214"/>
      <c r="D2" s="214"/>
      <c r="E2" s="26"/>
      <c r="G2" s="216" t="s">
        <v>427</v>
      </c>
    </row>
    <row r="3" spans="1:8" s="1" customFormat="1">
      <c r="B3" s="82"/>
      <c r="C3" s="214"/>
      <c r="D3" s="214"/>
      <c r="E3" s="23"/>
      <c r="G3" s="216" t="s">
        <v>0</v>
      </c>
    </row>
    <row r="4" spans="1:8" s="1" customFormat="1">
      <c r="B4" s="82"/>
      <c r="C4" s="268" t="s">
        <v>428</v>
      </c>
      <c r="D4" s="268"/>
      <c r="E4" s="268"/>
      <c r="F4" s="268"/>
      <c r="G4" s="268"/>
    </row>
    <row r="5" spans="1:8" s="1" customFormat="1" ht="12.75" customHeight="1">
      <c r="B5" s="82"/>
      <c r="C5" s="214"/>
      <c r="D5" s="214"/>
      <c r="E5" s="214"/>
      <c r="F5" s="77"/>
      <c r="G5" s="81"/>
    </row>
    <row r="6" spans="1:8" s="1" customFormat="1" ht="19.5" customHeight="1">
      <c r="B6" s="82"/>
      <c r="C6" s="275" t="s">
        <v>442</v>
      </c>
      <c r="D6" s="275"/>
      <c r="E6" s="275"/>
      <c r="F6" s="275"/>
      <c r="G6" s="275"/>
    </row>
    <row r="7" spans="1:8" s="1" customFormat="1">
      <c r="B7" s="82"/>
      <c r="C7" s="276" t="s">
        <v>1</v>
      </c>
      <c r="D7" s="276"/>
      <c r="E7" s="276"/>
      <c r="F7" s="276"/>
      <c r="G7" s="276"/>
    </row>
    <row r="8" spans="1:8" s="1" customFormat="1">
      <c r="B8" s="280" t="s">
        <v>2</v>
      </c>
      <c r="C8" s="280"/>
      <c r="D8" s="280"/>
      <c r="E8" s="280"/>
      <c r="F8" s="280"/>
      <c r="G8" s="280"/>
    </row>
    <row r="9" spans="1:8" s="1" customFormat="1">
      <c r="A9" s="6"/>
      <c r="B9" s="280" t="s">
        <v>0</v>
      </c>
      <c r="C9" s="280"/>
      <c r="D9" s="280"/>
      <c r="E9" s="280"/>
      <c r="F9" s="280"/>
      <c r="G9" s="280"/>
    </row>
    <row r="10" spans="1:8" s="1" customFormat="1">
      <c r="A10" s="6"/>
      <c r="B10" s="82"/>
      <c r="C10" s="292" t="s">
        <v>433</v>
      </c>
      <c r="D10" s="292"/>
      <c r="E10" s="292"/>
      <c r="F10" s="292"/>
      <c r="G10" s="292"/>
    </row>
    <row r="11" spans="1:8" s="1" customFormat="1" ht="18.75" customHeight="1">
      <c r="A11" s="6"/>
      <c r="B11" s="277" t="s">
        <v>430</v>
      </c>
      <c r="C11" s="277"/>
      <c r="D11" s="277"/>
      <c r="E11" s="277"/>
      <c r="F11" s="277"/>
      <c r="G11" s="277"/>
    </row>
    <row r="12" spans="1:8" s="1" customFormat="1" ht="18.75" customHeight="1">
      <c r="A12" s="6"/>
      <c r="B12" s="277" t="s">
        <v>431</v>
      </c>
      <c r="C12" s="277"/>
      <c r="D12" s="277"/>
      <c r="E12" s="277"/>
      <c r="F12" s="277"/>
      <c r="G12" s="277"/>
    </row>
    <row r="13" spans="1:8" s="1" customFormat="1">
      <c r="A13" s="6"/>
      <c r="B13" s="277" t="s">
        <v>436</v>
      </c>
      <c r="C13" s="277"/>
      <c r="D13" s="277"/>
      <c r="E13" s="277"/>
      <c r="F13" s="277"/>
      <c r="G13" s="277"/>
    </row>
    <row r="14" spans="1:8" ht="13.5" customHeight="1">
      <c r="A14" s="6"/>
      <c r="C14" s="37"/>
      <c r="D14" s="37"/>
      <c r="E14" s="37"/>
      <c r="F14" s="37"/>
      <c r="H14" s="76"/>
    </row>
    <row r="15" spans="1:8" ht="14.25" customHeight="1">
      <c r="A15" s="274" t="s">
        <v>406</v>
      </c>
      <c r="B15" s="274"/>
      <c r="C15" s="274"/>
      <c r="D15" s="274"/>
      <c r="E15" s="274"/>
      <c r="F15" s="274"/>
      <c r="G15" s="274"/>
      <c r="H15" s="76"/>
    </row>
    <row r="16" spans="1:8" ht="32.25" customHeight="1">
      <c r="A16" s="274"/>
      <c r="B16" s="274"/>
      <c r="C16" s="274"/>
      <c r="D16" s="274"/>
      <c r="E16" s="274"/>
      <c r="F16" s="274"/>
      <c r="G16" s="274"/>
      <c r="H16" s="76"/>
    </row>
    <row r="17" spans="1:16" ht="12.75" customHeight="1">
      <c r="A17" s="6"/>
      <c r="B17" s="78"/>
      <c r="C17" s="37"/>
      <c r="D17" s="37"/>
      <c r="E17" s="37"/>
      <c r="F17" s="37"/>
      <c r="H17" s="76"/>
    </row>
    <row r="18" spans="1:16" ht="21" customHeight="1">
      <c r="A18" s="6"/>
      <c r="B18" s="44"/>
      <c r="C18" s="45"/>
      <c r="D18" s="45"/>
      <c r="E18" s="45"/>
      <c r="F18" s="45"/>
      <c r="G18" s="79" t="s">
        <v>130</v>
      </c>
      <c r="H18" s="76"/>
    </row>
    <row r="19" spans="1:16" ht="75" customHeight="1">
      <c r="A19" s="286" t="s">
        <v>100</v>
      </c>
      <c r="B19" s="288" t="s">
        <v>153</v>
      </c>
      <c r="C19" s="281" t="s">
        <v>104</v>
      </c>
      <c r="D19" s="282"/>
      <c r="E19" s="282"/>
      <c r="F19" s="283"/>
      <c r="G19" s="290" t="s">
        <v>154</v>
      </c>
      <c r="H19" s="80"/>
    </row>
    <row r="20" spans="1:16" ht="75" customHeight="1">
      <c r="A20" s="287"/>
      <c r="B20" s="289"/>
      <c r="C20" s="195" t="s">
        <v>247</v>
      </c>
      <c r="D20" s="195" t="s">
        <v>248</v>
      </c>
      <c r="E20" s="195" t="s">
        <v>408</v>
      </c>
      <c r="F20" s="195" t="s">
        <v>249</v>
      </c>
      <c r="G20" s="291"/>
      <c r="H20" s="80"/>
    </row>
    <row r="21" spans="1:16">
      <c r="A21" s="202">
        <v>1</v>
      </c>
      <c r="B21" s="203" t="s">
        <v>155</v>
      </c>
      <c r="C21" s="205" t="s">
        <v>156</v>
      </c>
      <c r="D21" s="205" t="s">
        <v>157</v>
      </c>
      <c r="E21" s="205"/>
      <c r="F21" s="205" t="s">
        <v>158</v>
      </c>
      <c r="G21" s="204">
        <v>6</v>
      </c>
      <c r="H21" s="80"/>
    </row>
    <row r="22" spans="1:16" ht="32.25">
      <c r="A22" s="196">
        <v>1</v>
      </c>
      <c r="B22" s="85" t="s">
        <v>379</v>
      </c>
      <c r="C22" s="198" t="s">
        <v>116</v>
      </c>
      <c r="D22" s="199" t="s">
        <v>189</v>
      </c>
      <c r="E22" s="199" t="s">
        <v>308</v>
      </c>
      <c r="F22" s="200" t="s">
        <v>309</v>
      </c>
      <c r="G22" s="201">
        <f>'прил 7 (вед.)16'!K257+'прил 7 (вед.)16'!K291</f>
        <v>16256.375690000001</v>
      </c>
      <c r="H22" s="80"/>
    </row>
    <row r="23" spans="1:16" ht="47.25">
      <c r="A23" s="197" t="s">
        <v>155</v>
      </c>
      <c r="B23" s="86" t="s">
        <v>407</v>
      </c>
      <c r="C23" s="198" t="s">
        <v>110</v>
      </c>
      <c r="D23" s="199" t="s">
        <v>189</v>
      </c>
      <c r="E23" s="199" t="s">
        <v>308</v>
      </c>
      <c r="F23" s="200" t="s">
        <v>309</v>
      </c>
      <c r="G23" s="201">
        <f>'прил 7 (вед.)16'!K320+'прил 7 (вед.)16'!K330</f>
        <v>950</v>
      </c>
      <c r="H23" s="80"/>
    </row>
    <row r="24" spans="1:16" ht="31.5">
      <c r="A24" s="197" t="s">
        <v>156</v>
      </c>
      <c r="B24" s="86" t="s">
        <v>373</v>
      </c>
      <c r="C24" s="198" t="s">
        <v>120</v>
      </c>
      <c r="D24" s="199" t="s">
        <v>189</v>
      </c>
      <c r="E24" s="199" t="s">
        <v>308</v>
      </c>
      <c r="F24" s="200" t="s">
        <v>309</v>
      </c>
      <c r="G24" s="201">
        <f>'прил 7 (вед.)16'!K236</f>
        <v>2500</v>
      </c>
      <c r="H24" s="80"/>
    </row>
    <row r="25" spans="1:16" s="81" customFormat="1" ht="47.25">
      <c r="A25" s="197" t="s">
        <v>157</v>
      </c>
      <c r="B25" s="90" t="s">
        <v>334</v>
      </c>
      <c r="C25" s="198" t="s">
        <v>126</v>
      </c>
      <c r="D25" s="199" t="s">
        <v>189</v>
      </c>
      <c r="E25" s="199" t="s">
        <v>308</v>
      </c>
      <c r="F25" s="200" t="s">
        <v>309</v>
      </c>
      <c r="G25" s="201">
        <f>'прил 7 (вед.)16'!K95+'прил 7 (вед.)16'!K118+'прил 7 (вед.)16'!K129</f>
        <v>7821.3048699999999</v>
      </c>
      <c r="I25" s="37"/>
      <c r="J25" s="37"/>
      <c r="K25" s="37"/>
      <c r="L25" s="37"/>
      <c r="M25" s="37"/>
      <c r="N25" s="37"/>
      <c r="O25" s="37"/>
      <c r="P25" s="37"/>
    </row>
    <row r="26" spans="1:16" ht="48">
      <c r="A26" s="197" t="s">
        <v>158</v>
      </c>
      <c r="B26" s="85" t="s">
        <v>324</v>
      </c>
      <c r="C26" s="198" t="s">
        <v>123</v>
      </c>
      <c r="D26" s="199" t="s">
        <v>189</v>
      </c>
      <c r="E26" s="199" t="s">
        <v>308</v>
      </c>
      <c r="F26" s="200" t="s">
        <v>309</v>
      </c>
      <c r="G26" s="201">
        <f>'прил 7 (вед.)16'!K61</f>
        <v>200</v>
      </c>
    </row>
    <row r="27" spans="1:16" ht="31.5">
      <c r="A27" s="197" t="s">
        <v>159</v>
      </c>
      <c r="B27" s="90" t="s">
        <v>386</v>
      </c>
      <c r="C27" s="198" t="s">
        <v>117</v>
      </c>
      <c r="D27" s="199" t="s">
        <v>189</v>
      </c>
      <c r="E27" s="199" t="s">
        <v>308</v>
      </c>
      <c r="F27" s="200" t="s">
        <v>309</v>
      </c>
      <c r="G27" s="201">
        <f>'прил 7 (вед.)16'!K303+'прил 7 (вед.)16'!K309</f>
        <v>1808.8719999999998</v>
      </c>
    </row>
    <row r="28" spans="1:16" ht="63">
      <c r="A28" s="197" t="s">
        <v>160</v>
      </c>
      <c r="B28" s="90" t="s">
        <v>355</v>
      </c>
      <c r="C28" s="198" t="s">
        <v>125</v>
      </c>
      <c r="D28" s="199" t="s">
        <v>189</v>
      </c>
      <c r="E28" s="199" t="s">
        <v>308</v>
      </c>
      <c r="F28" s="200" t="s">
        <v>309</v>
      </c>
      <c r="G28" s="201">
        <f>'прил 7 (вед.)16'!K167+'прил 7 (вед.)16'!K182+'прил 7 (вед.)16'!K206+'прил 7 (вед.)16'!K227</f>
        <v>31872.3</v>
      </c>
    </row>
    <row r="29" spans="1:16" ht="47.25">
      <c r="A29" s="197" t="s">
        <v>250</v>
      </c>
      <c r="B29" s="159" t="s">
        <v>350</v>
      </c>
      <c r="C29" s="198" t="s">
        <v>114</v>
      </c>
      <c r="D29" s="199" t="s">
        <v>189</v>
      </c>
      <c r="E29" s="199" t="s">
        <v>308</v>
      </c>
      <c r="F29" s="200" t="s">
        <v>309</v>
      </c>
      <c r="G29" s="201">
        <f>'прил 7 (вед.)16'!K156</f>
        <v>40</v>
      </c>
    </row>
    <row r="30" spans="1:16" ht="47.25">
      <c r="A30" s="197" t="s">
        <v>251</v>
      </c>
      <c r="B30" s="159" t="s">
        <v>313</v>
      </c>
      <c r="C30" s="198" t="s">
        <v>234</v>
      </c>
      <c r="D30" s="199" t="s">
        <v>189</v>
      </c>
      <c r="E30" s="199" t="s">
        <v>308</v>
      </c>
      <c r="F30" s="200" t="s">
        <v>309</v>
      </c>
      <c r="G30" s="201">
        <f>'прил 7 (вед.)16'!K32+'прил 7 (вед.)16'!K38+'прил 7 (вед.)16'!K69+'прил 7 (вед.)16'!K338</f>
        <v>23156.752390000001</v>
      </c>
    </row>
    <row r="31" spans="1:16" ht="63">
      <c r="A31" s="197" t="s">
        <v>125</v>
      </c>
      <c r="B31" s="90" t="s">
        <v>346</v>
      </c>
      <c r="C31" s="198" t="s">
        <v>236</v>
      </c>
      <c r="D31" s="199" t="s">
        <v>189</v>
      </c>
      <c r="E31" s="199" t="s">
        <v>308</v>
      </c>
      <c r="F31" s="200" t="s">
        <v>309</v>
      </c>
      <c r="G31" s="201">
        <f>'прил 7 (вед.)16'!K191+'прил 7 (вед.)16'!K140</f>
        <v>9280</v>
      </c>
    </row>
    <row r="32" spans="1:16" s="81" customFormat="1">
      <c r="A32" s="84"/>
      <c r="B32" s="284" t="s">
        <v>161</v>
      </c>
      <c r="C32" s="285"/>
      <c r="D32" s="285"/>
      <c r="E32" s="285"/>
      <c r="F32" s="285"/>
      <c r="G32" s="144">
        <f>G22+G23+G24+G25+G26+G27+G28+G29+G30+G31</f>
        <v>93885.604950000008</v>
      </c>
      <c r="I32" s="37"/>
      <c r="J32" s="37"/>
      <c r="K32" s="37"/>
      <c r="L32" s="37"/>
      <c r="M32" s="37"/>
      <c r="N32" s="37"/>
      <c r="O32" s="37"/>
      <c r="P32" s="37"/>
    </row>
    <row r="33" spans="1:16" s="81" customFormat="1">
      <c r="A33" s="183"/>
      <c r="B33" s="184"/>
      <c r="C33" s="184"/>
      <c r="D33" s="184"/>
      <c r="E33" s="184"/>
      <c r="F33" s="184"/>
      <c r="G33" s="185"/>
      <c r="I33" s="37"/>
      <c r="J33" s="37"/>
      <c r="K33" s="37"/>
      <c r="L33" s="37"/>
      <c r="M33" s="37"/>
      <c r="N33" s="37"/>
      <c r="O33" s="37"/>
      <c r="P33" s="37"/>
    </row>
    <row r="34" spans="1:16" s="81" customFormat="1">
      <c r="A34" s="183"/>
      <c r="B34" s="184"/>
      <c r="C34" s="184"/>
      <c r="D34" s="184"/>
      <c r="E34" s="184"/>
      <c r="F34" s="184"/>
      <c r="G34" s="185"/>
      <c r="I34" s="37"/>
      <c r="J34" s="37"/>
      <c r="K34" s="37"/>
      <c r="L34" s="37"/>
      <c r="M34" s="37"/>
      <c r="N34" s="37"/>
      <c r="O34" s="37"/>
      <c r="P34" s="37"/>
    </row>
    <row r="35" spans="1:16" s="81" customFormat="1">
      <c r="A35" s="183"/>
      <c r="B35" s="184"/>
      <c r="C35" s="184"/>
      <c r="D35" s="184"/>
      <c r="E35" s="184"/>
      <c r="F35" s="184"/>
      <c r="G35" s="185"/>
      <c r="I35" s="37"/>
      <c r="J35" s="37"/>
      <c r="K35" s="37"/>
      <c r="L35" s="37"/>
      <c r="M35" s="37"/>
      <c r="N35" s="37"/>
      <c r="O35" s="37"/>
      <c r="P35" s="37"/>
    </row>
    <row r="36" spans="1:16" s="81" customFormat="1">
      <c r="A36" s="183"/>
      <c r="B36" s="184"/>
      <c r="C36" s="184"/>
      <c r="D36" s="184"/>
      <c r="E36" s="184"/>
      <c r="F36" s="184"/>
      <c r="G36" s="185"/>
      <c r="I36" s="37"/>
      <c r="J36" s="37"/>
      <c r="K36" s="37"/>
      <c r="L36" s="37"/>
      <c r="M36" s="37"/>
      <c r="N36" s="37"/>
      <c r="O36" s="37"/>
      <c r="P36" s="37"/>
    </row>
    <row r="37" spans="1:16" s="81" customFormat="1">
      <c r="A37" s="6" t="s">
        <v>488</v>
      </c>
      <c r="B37" s="82"/>
      <c r="C37" s="178"/>
      <c r="D37" s="178"/>
      <c r="E37" s="214"/>
      <c r="F37" s="178"/>
      <c r="G37" s="77"/>
      <c r="I37" s="37"/>
      <c r="J37" s="37"/>
      <c r="K37" s="37"/>
      <c r="L37" s="37"/>
      <c r="M37" s="37"/>
      <c r="N37" s="37"/>
      <c r="O37" s="37"/>
      <c r="P37" s="37"/>
    </row>
    <row r="38" spans="1:16" s="81" customFormat="1">
      <c r="A38" s="6" t="s">
        <v>33</v>
      </c>
      <c r="B38" s="82"/>
      <c r="C38" s="178"/>
      <c r="D38" s="178"/>
      <c r="E38" s="214"/>
      <c r="F38" s="178"/>
      <c r="G38" s="77" t="s">
        <v>460</v>
      </c>
      <c r="I38" s="37"/>
      <c r="J38" s="37"/>
      <c r="K38" s="37"/>
      <c r="L38" s="37"/>
      <c r="M38" s="37"/>
      <c r="N38" s="37"/>
      <c r="O38" s="37"/>
      <c r="P38" s="37"/>
    </row>
  </sheetData>
  <sheetProtection selectLockedCells="1" selectUnlockedCells="1"/>
  <autoFilter ref="A21:T32">
    <filterColumn colId="4"/>
  </autoFilter>
  <mergeCells count="16">
    <mergeCell ref="B9:G9"/>
    <mergeCell ref="C19:F19"/>
    <mergeCell ref="B32:F32"/>
    <mergeCell ref="B12:G12"/>
    <mergeCell ref="A15:G16"/>
    <mergeCell ref="B11:G11"/>
    <mergeCell ref="A19:A20"/>
    <mergeCell ref="B19:B20"/>
    <mergeCell ref="G19:G20"/>
    <mergeCell ref="C10:G10"/>
    <mergeCell ref="B13:G13"/>
    <mergeCell ref="C1:G1"/>
    <mergeCell ref="C4:G4"/>
    <mergeCell ref="C6:G6"/>
    <mergeCell ref="C7:G7"/>
    <mergeCell ref="B8:G8"/>
  </mergeCells>
  <printOptions horizontalCentered="1"/>
  <pageMargins left="1.1811023622047245" right="0.39370078740157483" top="0.78740157480314965" bottom="0.78740157480314965" header="0" footer="0"/>
  <pageSetup paperSize="9" firstPageNumber="0" orientation="portrait" r:id="rId1"/>
  <headerFooter alignWithMargins="0">
    <oddHeader>&amp;C&amp;P</oddHeader>
  </headerFooter>
  <rowBreaks count="1" manualBreakCount="1">
    <brk id="2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tabSelected="1" view="pageBreakPreview" zoomScaleNormal="75" zoomScaleSheetLayoutView="100" workbookViewId="0">
      <selection activeCell="G29" sqref="G29"/>
    </sheetView>
  </sheetViews>
  <sheetFormatPr defaultRowHeight="18.75"/>
  <cols>
    <col min="1" max="1" width="8.28515625" style="233" customWidth="1"/>
    <col min="2" max="2" width="66.7109375" style="234" customWidth="1"/>
    <col min="3" max="3" width="7" style="234" hidden="1" customWidth="1"/>
    <col min="4" max="4" width="11.140625" style="233" customWidth="1"/>
    <col min="5" max="16384" width="9.140625" style="233"/>
  </cols>
  <sheetData>
    <row r="1" spans="1:4">
      <c r="D1" s="260" t="s">
        <v>485</v>
      </c>
    </row>
    <row r="2" spans="1:4" ht="27.75" customHeight="1">
      <c r="D2" s="260" t="s">
        <v>427</v>
      </c>
    </row>
    <row r="3" spans="1:4">
      <c r="D3" s="260" t="s">
        <v>0</v>
      </c>
    </row>
    <row r="4" spans="1:4">
      <c r="B4" s="294" t="s">
        <v>486</v>
      </c>
      <c r="C4" s="294"/>
      <c r="D4" s="294"/>
    </row>
    <row r="6" spans="1:4" ht="18" customHeight="1">
      <c r="B6" s="295" t="s">
        <v>487</v>
      </c>
      <c r="C6" s="295"/>
      <c r="D6" s="295"/>
    </row>
    <row r="7" spans="1:4" ht="18.75" customHeight="1">
      <c r="B7" s="295" t="s">
        <v>470</v>
      </c>
      <c r="C7" s="295"/>
      <c r="D7" s="295"/>
    </row>
    <row r="8" spans="1:4" ht="34.5" customHeight="1">
      <c r="B8" s="295" t="s">
        <v>2</v>
      </c>
      <c r="C8" s="295"/>
      <c r="D8" s="295"/>
    </row>
    <row r="9" spans="1:4" ht="13.5" customHeight="1">
      <c r="B9" s="295" t="s">
        <v>0</v>
      </c>
      <c r="C9" s="295"/>
      <c r="D9" s="295"/>
    </row>
    <row r="10" spans="1:4">
      <c r="B10" s="294" t="s">
        <v>433</v>
      </c>
      <c r="C10" s="294"/>
      <c r="D10" s="294"/>
    </row>
    <row r="11" spans="1:4">
      <c r="B11" s="293" t="s">
        <v>430</v>
      </c>
      <c r="C11" s="293"/>
      <c r="D11" s="293"/>
    </row>
    <row r="12" spans="1:4">
      <c r="B12" s="293" t="s">
        <v>431</v>
      </c>
      <c r="C12" s="293"/>
      <c r="D12" s="293"/>
    </row>
    <row r="13" spans="1:4">
      <c r="B13" s="296" t="s">
        <v>436</v>
      </c>
      <c r="C13" s="296"/>
      <c r="D13" s="296"/>
    </row>
    <row r="15" spans="1:4" ht="17.100000000000001" customHeight="1">
      <c r="A15" s="297" t="s">
        <v>471</v>
      </c>
      <c r="B15" s="297"/>
      <c r="C15" s="297"/>
      <c r="D15" s="297"/>
    </row>
    <row r="16" spans="1:4" ht="17.100000000000001" customHeight="1">
      <c r="A16" s="297"/>
      <c r="B16" s="297"/>
      <c r="C16" s="297"/>
      <c r="D16" s="297"/>
    </row>
    <row r="17" spans="1:7" ht="9.75" customHeight="1">
      <c r="A17" s="235"/>
      <c r="B17" s="236"/>
      <c r="C17" s="236"/>
    </row>
    <row r="18" spans="1:7">
      <c r="A18" s="235"/>
      <c r="B18" s="236"/>
      <c r="C18" s="236"/>
      <c r="D18" s="237" t="s">
        <v>472</v>
      </c>
    </row>
    <row r="19" spans="1:7" ht="31.5">
      <c r="A19" s="238" t="s">
        <v>473</v>
      </c>
      <c r="B19" s="239" t="s">
        <v>44</v>
      </c>
      <c r="C19" s="240"/>
      <c r="D19" s="240" t="s">
        <v>7</v>
      </c>
    </row>
    <row r="20" spans="1:7">
      <c r="A20" s="241">
        <v>1</v>
      </c>
      <c r="B20" s="242">
        <v>2</v>
      </c>
      <c r="C20" s="243"/>
      <c r="D20" s="243">
        <v>3</v>
      </c>
    </row>
    <row r="21" spans="1:7" ht="31.5">
      <c r="A21" s="298" t="s">
        <v>47</v>
      </c>
      <c r="B21" s="244" t="s">
        <v>474</v>
      </c>
      <c r="C21" s="244"/>
      <c r="D21" s="245">
        <f>D23</f>
        <v>0</v>
      </c>
      <c r="E21" s="246"/>
      <c r="F21" s="246"/>
      <c r="G21" s="246"/>
    </row>
    <row r="22" spans="1:7">
      <c r="A22" s="299"/>
      <c r="B22" s="247" t="s">
        <v>475</v>
      </c>
      <c r="C22" s="247"/>
      <c r="D22" s="245"/>
      <c r="E22" s="246"/>
      <c r="F22" s="246"/>
      <c r="G22" s="246"/>
    </row>
    <row r="23" spans="1:7" ht="17.100000000000001" customHeight="1">
      <c r="A23" s="299"/>
      <c r="B23" s="248" t="s">
        <v>476</v>
      </c>
      <c r="C23" s="248"/>
      <c r="D23" s="245">
        <v>0</v>
      </c>
      <c r="E23" s="249"/>
      <c r="F23" s="249"/>
      <c r="G23" s="246"/>
    </row>
    <row r="24" spans="1:7" ht="17.100000000000001" customHeight="1">
      <c r="A24" s="299"/>
      <c r="B24" s="248" t="s">
        <v>477</v>
      </c>
      <c r="C24" s="248"/>
      <c r="D24" s="250">
        <v>0</v>
      </c>
    </row>
    <row r="25" spans="1:7" ht="48" customHeight="1">
      <c r="A25" s="300" t="s">
        <v>55</v>
      </c>
      <c r="B25" s="244" t="s">
        <v>478</v>
      </c>
      <c r="C25" s="244"/>
      <c r="D25" s="251">
        <f>D27+D28</f>
        <v>-7000</v>
      </c>
    </row>
    <row r="26" spans="1:7">
      <c r="A26" s="300"/>
      <c r="B26" s="252" t="s">
        <v>475</v>
      </c>
      <c r="C26" s="252"/>
      <c r="D26" s="253"/>
    </row>
    <row r="27" spans="1:7">
      <c r="A27" s="300"/>
      <c r="B27" s="248" t="s">
        <v>479</v>
      </c>
      <c r="C27" s="248"/>
      <c r="D27" s="251">
        <v>0</v>
      </c>
    </row>
    <row r="28" spans="1:7" ht="32.25">
      <c r="A28" s="300"/>
      <c r="B28" s="248" t="s">
        <v>480</v>
      </c>
      <c r="C28" s="248"/>
      <c r="D28" s="251">
        <v>-7000</v>
      </c>
    </row>
    <row r="29" spans="1:7" ht="47.25">
      <c r="A29" s="300" t="s">
        <v>56</v>
      </c>
      <c r="B29" s="244" t="s">
        <v>481</v>
      </c>
      <c r="C29" s="244"/>
      <c r="D29" s="251">
        <f>D31+D33+D32</f>
        <v>-2000</v>
      </c>
    </row>
    <row r="30" spans="1:7">
      <c r="A30" s="300"/>
      <c r="B30" s="252" t="s">
        <v>475</v>
      </c>
      <c r="C30" s="252"/>
      <c r="D30" s="253"/>
    </row>
    <row r="31" spans="1:7">
      <c r="A31" s="300"/>
      <c r="B31" s="248" t="s">
        <v>482</v>
      </c>
      <c r="C31" s="248"/>
      <c r="D31" s="251">
        <v>7000</v>
      </c>
    </row>
    <row r="32" spans="1:7">
      <c r="A32" s="300"/>
      <c r="B32" s="248" t="s">
        <v>484</v>
      </c>
      <c r="C32" s="248"/>
      <c r="D32" s="251">
        <v>2000</v>
      </c>
    </row>
    <row r="33" spans="1:9" ht="32.25">
      <c r="A33" s="300"/>
      <c r="B33" s="248" t="s">
        <v>483</v>
      </c>
      <c r="C33" s="248"/>
      <c r="D33" s="251">
        <v>-11000</v>
      </c>
    </row>
    <row r="34" spans="1:9" ht="10.5" customHeight="1">
      <c r="A34" s="254"/>
      <c r="B34" s="255"/>
      <c r="C34" s="255"/>
      <c r="D34" s="256"/>
    </row>
    <row r="35" spans="1:9" s="257" customFormat="1">
      <c r="A35" s="257" t="s">
        <v>488</v>
      </c>
      <c r="B35" s="233"/>
      <c r="C35" s="233"/>
      <c r="D35" s="234"/>
    </row>
    <row r="36" spans="1:9" s="257" customFormat="1">
      <c r="A36" s="257" t="s">
        <v>489</v>
      </c>
      <c r="B36" s="233"/>
      <c r="C36" s="233"/>
      <c r="D36" s="234"/>
      <c r="I36" s="258"/>
    </row>
    <row r="37" spans="1:9">
      <c r="B37" s="246"/>
      <c r="C37" s="246"/>
    </row>
    <row r="38" spans="1:9">
      <c r="B38" s="246"/>
      <c r="C38" s="246"/>
      <c r="D38" s="259"/>
    </row>
  </sheetData>
  <mergeCells count="13">
    <mergeCell ref="B13:D13"/>
    <mergeCell ref="A15:D16"/>
    <mergeCell ref="A21:A24"/>
    <mergeCell ref="A25:A28"/>
    <mergeCell ref="A29:A33"/>
    <mergeCell ref="B11:D11"/>
    <mergeCell ref="B12:D12"/>
    <mergeCell ref="B4:D4"/>
    <mergeCell ref="B6:D6"/>
    <mergeCell ref="B7:D7"/>
    <mergeCell ref="B8:D8"/>
    <mergeCell ref="B9:D9"/>
    <mergeCell ref="B10:D10"/>
  </mergeCells>
  <printOptions horizontalCentered="1"/>
  <pageMargins left="1.1811023622047245" right="0.39370078740157483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</vt:i4>
      </vt:variant>
    </vt:vector>
  </HeadingPairs>
  <TitlesOfParts>
    <vt:vector size="25" baseType="lpstr">
      <vt:lpstr>прил. 2 поступл.16</vt:lpstr>
      <vt:lpstr>прил. 3 пост.  (безв.-16)</vt:lpstr>
      <vt:lpstr>прил. 5 (функ.-16)</vt:lpstr>
      <vt:lpstr>прил 6 (РП,ЦС,ГВПК)16</vt:lpstr>
      <vt:lpstr>прил 7 (вед.)16</vt:lpstr>
      <vt:lpstr>прил.8 (Источн.)16</vt:lpstr>
      <vt:lpstr>прил 9 (прогр.)16</vt:lpstr>
      <vt:lpstr>прил.10 мун.заим.15</vt:lpstr>
      <vt:lpstr>Excel_BuiltIn__FilterDatabase_3</vt:lpstr>
      <vt:lpstr>'прил 9 (прогр.)16'!Excel_BuiltIn__FilterDatabase_7</vt:lpstr>
      <vt:lpstr>'прил 6 (РП,ЦС,ГВПК)16'!Заголовки_для_печати</vt:lpstr>
      <vt:lpstr>'прил 7 (вед.)16'!Заголовки_для_печати</vt:lpstr>
      <vt:lpstr>'прил 9 (прогр.)16'!Заголовки_для_печати</vt:lpstr>
      <vt:lpstr>'прил. 2 поступл.16'!Заголовки_для_печати</vt:lpstr>
      <vt:lpstr>'прил. 3 пост.  (безв.-16)'!Заголовки_для_печати</vt:lpstr>
      <vt:lpstr>'прил. 5 (функ.-16)'!Заголовки_для_печати</vt:lpstr>
      <vt:lpstr>'прил.8 (Источн.)16'!Заголовки_для_печати</vt:lpstr>
      <vt:lpstr>'прил 6 (РП,ЦС,ГВПК)16'!Область_печати</vt:lpstr>
      <vt:lpstr>'прил 7 (вед.)16'!Область_печати</vt:lpstr>
      <vt:lpstr>'прил 9 (прогр.)16'!Область_печати</vt:lpstr>
      <vt:lpstr>'прил. 2 поступл.16'!Область_печати</vt:lpstr>
      <vt:lpstr>'прил. 3 пост.  (безв.-16)'!Область_печати</vt:lpstr>
      <vt:lpstr>'прил. 5 (функ.-16)'!Область_печати</vt:lpstr>
      <vt:lpstr>'прил.10 мун.заим.15'!Область_печати</vt:lpstr>
      <vt:lpstr>'прил.8 (Источн.)16'!Область_печати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Intel</cp:lastModifiedBy>
  <cp:revision>30</cp:revision>
  <cp:lastPrinted>2016-05-17T10:30:21Z</cp:lastPrinted>
  <dcterms:created xsi:type="dcterms:W3CDTF">2002-09-30T07:49:23Z</dcterms:created>
  <dcterms:modified xsi:type="dcterms:W3CDTF">2016-05-17T10:30:23Z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