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GPAR\public\На сайт\Пугачева\На публикацию сессия № 42 от 26.01.2017г\"/>
    </mc:Choice>
  </mc:AlternateContent>
  <bookViews>
    <workbookView xWindow="0" yWindow="0" windowWidth="16380" windowHeight="8190" tabRatio="881" activeTab="5"/>
  </bookViews>
  <sheets>
    <sheet name="прил.1 коды дох.17" sheetId="24" r:id="rId1"/>
    <sheet name="прил. 2 поступл.17" sheetId="23" r:id="rId2"/>
    <sheet name="прил. 3 пост.  (безв.-17)" sheetId="3" r:id="rId3"/>
    <sheet name="прил. 5 (функ.-17)" sheetId="4" r:id="rId4"/>
    <sheet name="прил 6 (РП,ЦС,ГВПК)17" sheetId="20" r:id="rId5"/>
    <sheet name="прил 7 (вед.)17" sheetId="21" r:id="rId6"/>
    <sheet name="прил.8 (Источн.)17" sheetId="14" r:id="rId7"/>
  </sheets>
  <externalReferences>
    <externalReference r:id="rId8"/>
  </externalReferences>
  <definedNames>
    <definedName name="_xlnm._FilterDatabase" localSheetId="4" hidden="1">'прил 6 (РП,ЦС,ГВПК)17'!$A$21:$K$212</definedName>
    <definedName name="_xlnm._FilterDatabase" localSheetId="5" hidden="1">'прил 7 (вед.)17'!$A$19:$K$271</definedName>
    <definedName name="Excel_BuiltIn__FilterDatabase_3">'прил. 3 пост.  (безв.-17)'!$C$11:$C$55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впрт">#REF!</definedName>
    <definedName name="_xlnm.Print_Titles" localSheetId="4">'прил 6 (РП,ЦС,ГВПК)17'!$20:$21</definedName>
    <definedName name="_xlnm.Print_Titles" localSheetId="5">'прил 7 (вед.)17'!$18:$19</definedName>
    <definedName name="_xlnm.Print_Titles" localSheetId="1">'прил. 2 поступл.17'!$17:$18</definedName>
    <definedName name="_xlnm.Print_Titles" localSheetId="2">'прил. 3 пост.  (безв.-17)'!$18:$18</definedName>
    <definedName name="_xlnm.Print_Titles" localSheetId="3">'прил. 5 (функ.-17)'!$19:$19</definedName>
    <definedName name="_xlnm.Print_Titles" localSheetId="6">'прил.8 (Источн.)17'!$19:$19</definedName>
    <definedName name="_xlnm.Print_Area" localSheetId="4">'прил 6 (РП,ЦС,ГВПК)17'!$A$1:$K$216</definedName>
    <definedName name="_xlnm.Print_Area" localSheetId="5">'прил 7 (вед.)17'!$A$1:$K$271</definedName>
    <definedName name="_xlnm.Print_Area" localSheetId="1">'прил. 2 поступл.17'!$A$1:$C$46</definedName>
    <definedName name="_xlnm.Print_Area" localSheetId="2">'прил. 3 пост.  (безв.-17)'!$A$1:$C$50</definedName>
    <definedName name="_xlnm.Print_Area" localSheetId="3">'прил. 5 (функ.-17)'!$A$1:$D$57</definedName>
    <definedName name="_xlnm.Print_Area" localSheetId="0">'прил.1 коды дох.17'!$A$1:$C$141</definedName>
    <definedName name="_xlnm.Print_Area" localSheetId="6">'прил.8 (Источн.)17'!$A$1:$C$43</definedName>
  </definedNames>
  <calcPr calcId="152511"/>
</workbook>
</file>

<file path=xl/calcChain.xml><?xml version="1.0" encoding="utf-8"?>
<calcChain xmlns="http://schemas.openxmlformats.org/spreadsheetml/2006/main">
  <c r="K48" i="20" l="1"/>
  <c r="K51" i="20"/>
  <c r="K40" i="20"/>
  <c r="K43" i="20"/>
  <c r="K31" i="20"/>
  <c r="K29" i="20"/>
  <c r="K27" i="20"/>
  <c r="K32" i="20"/>
  <c r="K215" i="21"/>
  <c r="K218" i="21"/>
  <c r="K207" i="21"/>
  <c r="K210" i="21"/>
  <c r="K196" i="21"/>
  <c r="K194" i="21"/>
  <c r="K199" i="21"/>
  <c r="K198" i="21" s="1"/>
  <c r="K152" i="21" l="1"/>
  <c r="K158" i="21"/>
  <c r="K149" i="20"/>
  <c r="K153" i="20"/>
  <c r="K200" i="20"/>
  <c r="K117" i="20"/>
  <c r="K115" i="20" s="1"/>
  <c r="K136" i="21"/>
  <c r="K135" i="21" s="1"/>
  <c r="K134" i="21" s="1"/>
  <c r="K133" i="21" s="1"/>
  <c r="K113" i="21"/>
  <c r="C19" i="23" l="1"/>
  <c r="K159" i="20" l="1"/>
  <c r="K97" i="20"/>
  <c r="K56" i="20"/>
  <c r="K55" i="20" s="1"/>
  <c r="K54" i="20" s="1"/>
  <c r="K53" i="20" s="1"/>
  <c r="K225" i="21"/>
  <c r="K224" i="21" s="1"/>
  <c r="K223" i="21" s="1"/>
  <c r="K222" i="21" s="1"/>
  <c r="K221" i="21" s="1"/>
  <c r="K220" i="21" s="1"/>
  <c r="D44" i="4" s="1"/>
  <c r="K164" i="21"/>
  <c r="K90" i="21"/>
  <c r="K85" i="21"/>
  <c r="K190" i="20"/>
  <c r="K189" i="20" s="1"/>
  <c r="K68" i="20"/>
  <c r="K67" i="20" s="1"/>
  <c r="K66" i="20" s="1"/>
  <c r="K64" i="20"/>
  <c r="K63" i="20" s="1"/>
  <c r="K62" i="20" s="1"/>
  <c r="K60" i="20"/>
  <c r="K59" i="20" s="1"/>
  <c r="K58" i="20" s="1"/>
  <c r="K129" i="20"/>
  <c r="K128" i="20" s="1"/>
  <c r="K127" i="20" s="1"/>
  <c r="K125" i="20"/>
  <c r="K124" i="20" s="1"/>
  <c r="K123" i="20" s="1"/>
  <c r="K121" i="20"/>
  <c r="K120" i="20" s="1"/>
  <c r="K119" i="20" s="1"/>
  <c r="K47" i="20"/>
  <c r="K39" i="20"/>
  <c r="K35" i="20"/>
  <c r="K34" i="20" s="1"/>
  <c r="K26" i="20"/>
  <c r="K25" i="20" s="1"/>
  <c r="K81" i="20"/>
  <c r="K80" i="20" s="1"/>
  <c r="K79" i="20" s="1"/>
  <c r="K77" i="20"/>
  <c r="K76" i="20" s="1"/>
  <c r="K75" i="20" s="1"/>
  <c r="K73" i="20"/>
  <c r="K72" i="20" s="1"/>
  <c r="K71" i="20" s="1"/>
  <c r="K138" i="20"/>
  <c r="K137" i="20" s="1"/>
  <c r="K136" i="20" s="1"/>
  <c r="K158" i="20"/>
  <c r="K157" i="20" s="1"/>
  <c r="K155" i="20"/>
  <c r="K154" i="20" s="1"/>
  <c r="K152" i="20"/>
  <c r="K151" i="20" s="1"/>
  <c r="K148" i="20"/>
  <c r="K147" i="20" s="1"/>
  <c r="K146" i="20" s="1"/>
  <c r="K134" i="20"/>
  <c r="K133" i="20" s="1"/>
  <c r="K132" i="20" s="1"/>
  <c r="K144" i="20"/>
  <c r="K143" i="20" s="1"/>
  <c r="K142" i="20" s="1"/>
  <c r="K167" i="20"/>
  <c r="K166" i="20" s="1"/>
  <c r="K165" i="20" s="1"/>
  <c r="K163" i="20"/>
  <c r="K162" i="20" s="1"/>
  <c r="K161" i="20" s="1"/>
  <c r="K113" i="20"/>
  <c r="K112" i="20" s="1"/>
  <c r="K201" i="20"/>
  <c r="K199" i="20"/>
  <c r="K198" i="20"/>
  <c r="K108" i="20"/>
  <c r="K107" i="20" s="1"/>
  <c r="K106" i="20" s="1"/>
  <c r="K100" i="20"/>
  <c r="K99" i="20" s="1"/>
  <c r="K98" i="20" s="1"/>
  <c r="K104" i="20"/>
  <c r="K103" i="20" s="1"/>
  <c r="K102" i="20" s="1"/>
  <c r="K96" i="20"/>
  <c r="K94" i="20"/>
  <c r="K90" i="20"/>
  <c r="K86" i="20"/>
  <c r="K193" i="20"/>
  <c r="K192" i="20" s="1"/>
  <c r="K187" i="20"/>
  <c r="K185" i="20"/>
  <c r="K183" i="20"/>
  <c r="K211" i="20"/>
  <c r="K210" i="20" s="1"/>
  <c r="K209" i="20" s="1"/>
  <c r="K208" i="20" s="1"/>
  <c r="K181" i="20"/>
  <c r="K179" i="20"/>
  <c r="K175" i="20"/>
  <c r="K172" i="20"/>
  <c r="K171" i="20" s="1"/>
  <c r="K265" i="21"/>
  <c r="K264" i="21" s="1"/>
  <c r="K263" i="21" s="1"/>
  <c r="K262" i="21" s="1"/>
  <c r="K261" i="21" s="1"/>
  <c r="K260" i="21" s="1"/>
  <c r="K258" i="21"/>
  <c r="K257" i="21" s="1"/>
  <c r="K256" i="21" s="1"/>
  <c r="K255" i="21" s="1"/>
  <c r="K254" i="21" s="1"/>
  <c r="D50" i="4" s="1"/>
  <c r="K252" i="21"/>
  <c r="K251" i="21" s="1"/>
  <c r="K250" i="21" s="1"/>
  <c r="K248" i="21"/>
  <c r="K247" i="21" s="1"/>
  <c r="K246" i="21" s="1"/>
  <c r="K241" i="21"/>
  <c r="K240" i="21" s="1"/>
  <c r="K239" i="21" s="1"/>
  <c r="K237" i="21"/>
  <c r="K236" i="21" s="1"/>
  <c r="K235" i="21" s="1"/>
  <c r="K231" i="21"/>
  <c r="K230" i="21" s="1"/>
  <c r="K229" i="21" s="1"/>
  <c r="K228" i="21" s="1"/>
  <c r="K227" i="21" s="1"/>
  <c r="D46" i="4" s="1"/>
  <c r="K214" i="21"/>
  <c r="K206" i="21"/>
  <c r="K202" i="21"/>
  <c r="K201" i="21" s="1"/>
  <c r="K193" i="21"/>
  <c r="K192" i="21" s="1"/>
  <c r="K186" i="21"/>
  <c r="K185" i="21" s="1"/>
  <c r="K184" i="21" s="1"/>
  <c r="K182" i="21"/>
  <c r="K181" i="21" s="1"/>
  <c r="K180" i="21" s="1"/>
  <c r="K178" i="21"/>
  <c r="K177" i="21" s="1"/>
  <c r="K176" i="21" s="1"/>
  <c r="K169" i="21"/>
  <c r="K168" i="21" s="1"/>
  <c r="K167" i="21" s="1"/>
  <c r="K166" i="21" s="1"/>
  <c r="K165" i="21" s="1"/>
  <c r="D39" i="4" s="1"/>
  <c r="K163" i="21"/>
  <c r="K162" i="21" s="1"/>
  <c r="K160" i="21"/>
  <c r="K159" i="21" s="1"/>
  <c r="K157" i="21"/>
  <c r="K156" i="21" s="1"/>
  <c r="K151" i="21"/>
  <c r="K150" i="21" s="1"/>
  <c r="K149" i="21" s="1"/>
  <c r="K147" i="21"/>
  <c r="K146" i="21" s="1"/>
  <c r="K145" i="21" s="1"/>
  <c r="K141" i="21"/>
  <c r="K140" i="21" s="1"/>
  <c r="K139" i="21" s="1"/>
  <c r="K138" i="21" s="1"/>
  <c r="K129" i="21"/>
  <c r="K128" i="21" s="1"/>
  <c r="K127" i="21" s="1"/>
  <c r="K125" i="21"/>
  <c r="K124" i="21" s="1"/>
  <c r="K123" i="21" s="1"/>
  <c r="K120" i="21"/>
  <c r="K119" i="21" s="1"/>
  <c r="K118" i="21" s="1"/>
  <c r="K117" i="21" s="1"/>
  <c r="K114" i="21"/>
  <c r="K112" i="21"/>
  <c r="K111" i="21"/>
  <c r="K105" i="21"/>
  <c r="K104" i="21" s="1"/>
  <c r="K103" i="21" s="1"/>
  <c r="K101" i="21"/>
  <c r="K100" i="21" s="1"/>
  <c r="K99" i="21" s="1"/>
  <c r="K95" i="21"/>
  <c r="K94" i="21" s="1"/>
  <c r="K93" i="21" s="1"/>
  <c r="K92" i="21" s="1"/>
  <c r="K91" i="21" s="1"/>
  <c r="D30" i="4" s="1"/>
  <c r="K89" i="21"/>
  <c r="K87" i="21"/>
  <c r="K83" i="21"/>
  <c r="K79" i="21"/>
  <c r="K71" i="21"/>
  <c r="K70" i="21" s="1"/>
  <c r="K68" i="21"/>
  <c r="K66" i="21"/>
  <c r="K64" i="21"/>
  <c r="K59" i="21"/>
  <c r="K58" i="21" s="1"/>
  <c r="K57" i="21" s="1"/>
  <c r="K56" i="21" s="1"/>
  <c r="K53" i="21"/>
  <c r="K52" i="21" s="1"/>
  <c r="K51" i="21" s="1"/>
  <c r="K50" i="21" s="1"/>
  <c r="K49" i="21" s="1"/>
  <c r="D26" i="4" s="1"/>
  <c r="K47" i="21"/>
  <c r="K45" i="21"/>
  <c r="K41" i="21"/>
  <c r="K35" i="21"/>
  <c r="K34" i="21" s="1"/>
  <c r="K33" i="21" s="1"/>
  <c r="K32" i="21" s="1"/>
  <c r="K31" i="21" s="1"/>
  <c r="D23" i="4" s="1"/>
  <c r="K27" i="21"/>
  <c r="K26" i="21" s="1"/>
  <c r="K25" i="21" s="1"/>
  <c r="K24" i="21" s="1"/>
  <c r="K206" i="20"/>
  <c r="K205" i="20" s="1"/>
  <c r="K204" i="20" s="1"/>
  <c r="K203" i="20" s="1"/>
  <c r="K38" i="20" l="1"/>
  <c r="K37" i="20" s="1"/>
  <c r="K213" i="21"/>
  <c r="K212" i="21" s="1"/>
  <c r="K46" i="20"/>
  <c r="K45" i="20" s="1"/>
  <c r="K57" i="20"/>
  <c r="K205" i="21"/>
  <c r="K204" i="21" s="1"/>
  <c r="K132" i="21"/>
  <c r="D36" i="4" s="1"/>
  <c r="D52" i="4"/>
  <c r="K174" i="20"/>
  <c r="K170" i="20" s="1"/>
  <c r="K169" i="20" s="1"/>
  <c r="K118" i="20"/>
  <c r="K85" i="20"/>
  <c r="K150" i="20"/>
  <c r="K131" i="20" s="1"/>
  <c r="K111" i="20"/>
  <c r="K110" i="20" s="1"/>
  <c r="K197" i="20"/>
  <c r="K196" i="20" s="1"/>
  <c r="K24" i="20"/>
  <c r="K93" i="20"/>
  <c r="K63" i="21"/>
  <c r="K62" i="21" s="1"/>
  <c r="K61" i="21" s="1"/>
  <c r="K55" i="21" s="1"/>
  <c r="D27" i="4" s="1"/>
  <c r="K78" i="21"/>
  <c r="K86" i="21"/>
  <c r="K77" i="21" s="1"/>
  <c r="K76" i="21" s="1"/>
  <c r="K144" i="21"/>
  <c r="K143" i="21" s="1"/>
  <c r="D37" i="4" s="1"/>
  <c r="K191" i="21"/>
  <c r="K70" i="20"/>
  <c r="K234" i="21"/>
  <c r="K233" i="21" s="1"/>
  <c r="K38" i="21"/>
  <c r="K37" i="21" s="1"/>
  <c r="D24" i="4" s="1"/>
  <c r="K160" i="20"/>
  <c r="K110" i="21"/>
  <c r="K109" i="21" s="1"/>
  <c r="K122" i="21"/>
  <c r="K40" i="21"/>
  <c r="K39" i="21"/>
  <c r="K98" i="21"/>
  <c r="K97" i="21" s="1"/>
  <c r="D31" i="4" s="1"/>
  <c r="K245" i="21"/>
  <c r="K175" i="21"/>
  <c r="K155" i="21"/>
  <c r="K154" i="21" s="1"/>
  <c r="K153" i="21" s="1"/>
  <c r="C39" i="3"/>
  <c r="C37" i="3" l="1"/>
  <c r="C38" i="23" s="1"/>
  <c r="C38" i="3"/>
  <c r="K23" i="20"/>
  <c r="K190" i="21"/>
  <c r="K189" i="21" s="1"/>
  <c r="K131" i="21"/>
  <c r="D38" i="4"/>
  <c r="K226" i="21"/>
  <c r="D47" i="4"/>
  <c r="K116" i="21"/>
  <c r="D34" i="4" s="1"/>
  <c r="K84" i="20"/>
  <c r="K83" i="20" s="1"/>
  <c r="K22" i="20" s="1"/>
  <c r="K108" i="21"/>
  <c r="D33" i="4" s="1"/>
  <c r="K75" i="21"/>
  <c r="K174" i="21"/>
  <c r="K244" i="21"/>
  <c r="K30" i="21"/>
  <c r="D43" i="4" l="1"/>
  <c r="K188" i="21"/>
  <c r="K107" i="21"/>
  <c r="K243" i="21"/>
  <c r="D49" i="4"/>
  <c r="K173" i="21"/>
  <c r="D41" i="4"/>
  <c r="K74" i="21"/>
  <c r="K29" i="21" s="1"/>
  <c r="D29" i="4"/>
  <c r="C21" i="14"/>
  <c r="C24" i="14"/>
  <c r="C35" i="3" l="1"/>
  <c r="D48" i="4" l="1"/>
  <c r="D45" i="4"/>
  <c r="D28" i="4" l="1"/>
  <c r="D35" i="4"/>
  <c r="C26" i="3" l="1"/>
  <c r="C22" i="3" s="1"/>
  <c r="C41" i="3" l="1"/>
  <c r="C35" i="23" l="1"/>
  <c r="C44" i="3"/>
  <c r="C43" i="3" s="1"/>
  <c r="C34" i="3"/>
  <c r="C33" i="3" s="1"/>
  <c r="C37" i="23" s="1"/>
  <c r="C21" i="3" l="1"/>
  <c r="C20" i="3" s="1"/>
  <c r="K23" i="21"/>
  <c r="D25" i="4" s="1"/>
  <c r="D22" i="4" s="1"/>
  <c r="C36" i="23"/>
  <c r="D51" i="4"/>
  <c r="C34" i="23" l="1"/>
  <c r="K22" i="21"/>
  <c r="K21" i="21" s="1"/>
  <c r="K20" i="21" s="1"/>
  <c r="K267" i="21" s="1"/>
  <c r="D40" i="4"/>
  <c r="C33" i="23" l="1"/>
  <c r="C40" i="23" s="1"/>
  <c r="C31" i="14" s="1"/>
  <c r="C30" i="14" s="1"/>
  <c r="C29" i="14" s="1"/>
  <c r="C28" i="14" s="1"/>
  <c r="D32" i="4"/>
  <c r="D42" i="4"/>
  <c r="D20" i="4" l="1"/>
  <c r="C35" i="14" s="1"/>
  <c r="C34" i="14" l="1"/>
  <c r="C33" i="14" s="1"/>
  <c r="C32" i="14" s="1"/>
  <c r="C27" i="14" s="1"/>
  <c r="C20" i="14" s="1"/>
</calcChain>
</file>

<file path=xl/sharedStrings.xml><?xml version="1.0" encoding="utf-8"?>
<sst xmlns="http://schemas.openxmlformats.org/spreadsheetml/2006/main" count="3648" uniqueCount="688">
  <si>
    <t xml:space="preserve">поселения Апшеронского района </t>
  </si>
  <si>
    <t>УТВЕРЖДЕН</t>
  </si>
  <si>
    <t>решением Совета Апшеронского городского</t>
  </si>
  <si>
    <t>2 19 05000 10 0000 151</t>
  </si>
  <si>
    <t>Получение кредитов от кредитных организаций бюджетами поселений в валюте Российской Федерации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</si>
  <si>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</si>
  <si>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</si>
  <si>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</si>
  <si>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</si>
  <si>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</si>
  <si>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</si>
  <si>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</si>
  <si>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</si>
  <si>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</si>
  <si>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</si>
  <si>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1 06 04000 02 0000 110</t>
  </si>
  <si>
    <t>Транспортный налог*</t>
  </si>
  <si>
    <t>1 06 06000 00 0000 110</t>
  </si>
  <si>
    <t>Земельный налог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</si>
  <si>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</si>
  <si>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</si>
  <si>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</si>
  <si>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</si>
  <si>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</si>
  <si>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</si>
  <si>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</si>
  <si>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</si>
  <si>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</si>
  <si>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</si>
  <si>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Апшеронского городского поселения</t>
  </si>
  <si>
    <t>ПРИЛОЖЕНИЕ № 2</t>
  </si>
  <si>
    <t>из них:</t>
  </si>
  <si>
    <t xml:space="preserve">Субвенции местным бюджетам на выполнение передаваемых полномочий субъектов Российской Федерации     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</si>
  <si>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</si>
  <si>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</si>
  <si>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/тыс. рублей/</t>
  </si>
  <si>
    <t>Код бюджетной классификации</t>
  </si>
  <si>
    <t>Наименование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</si>
  <si>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</si>
  <si>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</si>
  <si>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</si>
  <si>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</si>
  <si>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</si>
  <si>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</si>
  <si>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</si>
  <si>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0111</t>
  </si>
  <si>
    <t>0113</t>
  </si>
  <si>
    <t>Другие общегосударственные вопросы</t>
  </si>
  <si>
    <t>2.</t>
  </si>
  <si>
    <t>3.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</si>
  <si>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</si>
  <si>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</si>
  <si>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</si>
  <si>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</si>
  <si>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</si>
  <si>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</si>
  <si>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</si>
  <si>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</si>
  <si>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</si>
  <si>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</si>
  <si>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</si>
  <si>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</si>
  <si>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</si>
  <si>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</si>
  <si>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</si>
  <si>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</si>
  <si>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</si>
  <si>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</si>
  <si>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</si>
  <si>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</si>
  <si>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</si>
  <si>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</si>
  <si>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</si>
  <si>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>Образование</t>
  </si>
  <si>
    <t>0707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</si>
  <si>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</si>
  <si>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</si>
  <si>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</si>
  <si>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</si>
  <si>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</si>
  <si>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</si>
  <si>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</si>
  <si>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</si>
  <si>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</si>
  <si>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</si>
  <si>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</si>
  <si>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</si>
  <si>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9.</t>
  </si>
  <si>
    <t>1100</t>
  </si>
  <si>
    <t>Физическая культура и спорт</t>
  </si>
  <si>
    <t>1101</t>
  </si>
  <si>
    <t>Физическая культура</t>
  </si>
  <si>
    <t>№ п/п</t>
  </si>
  <si>
    <t>Вед</t>
  </si>
  <si>
    <t>РЗ</t>
  </si>
  <si>
    <t>ПР</t>
  </si>
  <si>
    <t>ЦСР</t>
  </si>
  <si>
    <t>ВР</t>
  </si>
  <si>
    <t>сумма на год</t>
  </si>
  <si>
    <t>Апшеронское городское поселение  Апшеронского района</t>
  </si>
  <si>
    <t>01</t>
  </si>
  <si>
    <t>02</t>
  </si>
  <si>
    <t>04</t>
  </si>
  <si>
    <t>Резервные фонды</t>
  </si>
  <si>
    <t>11</t>
  </si>
  <si>
    <t>Резервные фонды местных администраций</t>
  </si>
  <si>
    <t>13</t>
  </si>
  <si>
    <t>Национальная безопасность  и правоохранительная деятельность</t>
  </si>
  <si>
    <t>03</t>
  </si>
  <si>
    <t>09</t>
  </si>
  <si>
    <t>14</t>
  </si>
  <si>
    <t>12</t>
  </si>
  <si>
    <t>05</t>
  </si>
  <si>
    <t>992</t>
  </si>
  <si>
    <t>07</t>
  </si>
  <si>
    <t>08</t>
  </si>
  <si>
    <t xml:space="preserve">Культура </t>
  </si>
  <si>
    <t>10</t>
  </si>
  <si>
    <t>06</t>
  </si>
  <si>
    <t>Итого:</t>
  </si>
  <si>
    <t>ПРИЛОЖЕНИЕ № 3</t>
  </si>
  <si>
    <t>Источники внутреннего финансирования дефицита  бюджета</t>
  </si>
  <si>
    <t>(тыс.рублей)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</si>
  <si>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</si>
  <si>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</si>
  <si>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</si>
  <si>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000 01 03 00 00 00 0000 000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</si>
  <si>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</si>
  <si>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поселения в валюте Российской Федерации 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</si>
  <si>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</si>
  <si>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</si>
  <si>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</si>
  <si>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</si>
  <si>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</si>
  <si>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</si>
  <si>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</si>
  <si>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</si>
  <si>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</si>
  <si>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</si>
  <si>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</si>
  <si>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</si>
  <si>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</si>
  <si>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1 14 06000 00 0000 430</t>
  </si>
  <si>
    <t>субсидии бюджетам муниципальных образований Краснодарского края для проведения мероприятий по подготовке к осенне-зимнему периоду 2011-2012 годов</t>
  </si>
  <si>
    <t>2</t>
  </si>
  <si>
    <t>3</t>
  </si>
  <si>
    <t>4</t>
  </si>
  <si>
    <t>5</t>
  </si>
  <si>
    <t>6</t>
  </si>
  <si>
    <t>7</t>
  </si>
  <si>
    <t>ВСЕГО</t>
  </si>
  <si>
    <t>И.А.Ивашиненко</t>
  </si>
  <si>
    <t>Апшеронского городского поселения                                         И.А.Ивашиненко</t>
  </si>
  <si>
    <t>Массовый спорт</t>
  </si>
  <si>
    <t>1102</t>
  </si>
  <si>
    <t>0314</t>
  </si>
  <si>
    <t>1300</t>
  </si>
  <si>
    <t>1301</t>
  </si>
  <si>
    <t>Обслуживание государственного и муниципального долга</t>
  </si>
  <si>
    <t xml:space="preserve">Апшеронского городского поселения                                  И.А.Ивашиненко            </t>
  </si>
  <si>
    <t>ПРИЛОЖЕНИЕ № 4</t>
  </si>
  <si>
    <t>УТВЕРЖДЕНЫ</t>
  </si>
  <si>
    <t>УТВЕРЖДЕНО</t>
  </si>
  <si>
    <t>Начальник финансового отдела администрации</t>
  </si>
  <si>
    <t>Начальник финансового отдела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</si>
  <si>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</si>
  <si>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администрации Апшеронского</t>
  </si>
  <si>
    <t xml:space="preserve">городского поселения                                  </t>
  </si>
  <si>
    <t>992 01 02 00 00 10 0000 710</t>
  </si>
  <si>
    <t>1 14 02000 00 0000 000</t>
  </si>
  <si>
    <t>Функционирование высшего должностного лица субъекта Российской Федерации и муниципального образования</t>
  </si>
  <si>
    <t>0106</t>
  </si>
  <si>
    <t>0409</t>
  </si>
  <si>
    <t>Кредиты кредитных организаций в валюте Российской Федерации</t>
  </si>
  <si>
    <t>000 01 02 00 00 00 0000 000</t>
  </si>
  <si>
    <t>ПРИЛОЖЕНИЕ №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</si>
  <si>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</si>
  <si>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</si>
  <si>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</si>
  <si>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поселения, перечень статей и видов источников финансирования 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</si>
  <si>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</si>
  <si>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</si>
  <si>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*По видам и подвидам доходов, входящим в соответствующий группировочный код бюджетной классификации,  зачисляемых в бюджет поселения в соответствии с законодательством Российской Федерации </t>
  </si>
  <si>
    <t xml:space="preserve"> </t>
  </si>
  <si>
    <t xml:space="preserve"> Распределение бюджетных ассигнований по разделам и подразделам</t>
  </si>
  <si>
    <t xml:space="preserve">1 03 02230 01 0000 110
1 03 02240 01 0000 110
1 03 02250 01 0000 110
1 03 02260 01 0000 110
</t>
  </si>
  <si>
    <t>0</t>
  </si>
  <si>
    <t>0000</t>
  </si>
  <si>
    <t>1</t>
  </si>
  <si>
    <t>Расходы на обеспечение функций 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</si>
  <si>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</si>
  <si>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</si>
  <si>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</si>
  <si>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200</t>
  </si>
  <si>
    <t>Иные бюджетные ассигнования</t>
  </si>
  <si>
    <t>800</t>
  </si>
  <si>
    <t>Межбюджетные трансферты</t>
  </si>
  <si>
    <t>500</t>
  </si>
  <si>
    <t>Финансовое обеспечение непредвиденных расходов</t>
  </si>
  <si>
    <t>Социальное обеспечение и иные выплаты населению</t>
  </si>
  <si>
    <t>300</t>
  </si>
  <si>
    <t>99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</si>
  <si>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</si>
  <si>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</si>
  <si>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Обслуживание государственного (муниципального долга) </t>
  </si>
  <si>
    <t>700</t>
  </si>
  <si>
    <t>1.1</t>
  </si>
  <si>
    <t>2.1</t>
  </si>
  <si>
    <t>2.2</t>
  </si>
  <si>
    <t>992 01 03 01 00 10 0000 710</t>
  </si>
  <si>
    <t>возврат остатков субсидии, потребность в которых не подтверждена, выделенных на реализацию долгосрочной краевой целевой программы "Кадровое обеспечение сферы культуры и искусства Краснодарского края на 2013 год"</t>
  </si>
  <si>
    <t>субсидии на реализацию подпрограммы "Подготовка градостроительной и землеустроительной документации на территории Краснодарского края на 2014 год"</t>
  </si>
  <si>
    <t>Субсидии бюджетам субъектов Российской Федерации и муниципальных образований (межбюджетные субсидии)</t>
  </si>
  <si>
    <t>Капитальный ремонт, ремонт автомобильных дорог общего пользования населенных пунктов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</si>
  <si>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быстровозводимых конструкций, в рамках долгосрочной краевой целевой программы  "Жилище" на 2011-2015 годы</t>
  </si>
  <si>
    <t>Субсидии на развитие курортов и туризма Краснодарского края</t>
  </si>
  <si>
    <t>Другие вопросы в области культуры, кинематографии</t>
  </si>
  <si>
    <t>2 02 04999 10 0000 151</t>
  </si>
  <si>
    <t>Прочие межбюджетные трансферты, передаваемые бюджетам поселений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</si>
  <si>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</si>
  <si>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 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</si>
  <si>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</si>
  <si>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0804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</si>
  <si>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2014-2016 годы"</t>
  </si>
  <si>
    <t>ПРИЛОЖЕНИЕ № 7</t>
  </si>
  <si>
    <t xml:space="preserve"> 2 02 02051 10 0000 151</t>
  </si>
  <si>
    <t>Субсидии бюджетам поселений на реализацию федеральных целевых программ (реализация мероприятий подпрограммы "Обеспечение жильем молодых семей"  федеральной целевой программы "Жилище" на 2011-2015 годы")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</si>
  <si>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</si>
  <si>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пожарной безопасности</t>
  </si>
  <si>
    <t>17</t>
  </si>
  <si>
    <t>18</t>
  </si>
  <si>
    <t>0310</t>
  </si>
  <si>
    <t>Пожарная безопасность</t>
  </si>
  <si>
    <t>Капитальный ремонт и ремонт автомобильных дорог местного значения</t>
  </si>
  <si>
    <t>Развитие и поддержка малого и среднего предпринимательства</t>
  </si>
  <si>
    <t>Спортивные и дворовые площадки</t>
  </si>
  <si>
    <t>Профилактика незаконного потребления наркотических средств и психотропных веществ</t>
  </si>
  <si>
    <t>Обеспечение жильём молодых семей</t>
  </si>
  <si>
    <t>Поддержка социально ориентированных некомерческих организаций</t>
  </si>
  <si>
    <t>Социальная поддержка почетных граждан</t>
  </si>
  <si>
    <t>8</t>
  </si>
  <si>
    <t>9</t>
  </si>
  <si>
    <t>УТВЕРЖДЕНА</t>
  </si>
  <si>
    <t>Отдельные мероприятия муниципальной программы</t>
  </si>
  <si>
    <t>Противодействие коррупции</t>
  </si>
  <si>
    <t>Мероприятия, направленные на осуществление мер по противодействию коррупции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</si>
  <si>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</si>
  <si>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 по развитию территориального общественного самоуправления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</si>
  <si>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</si>
  <si>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Подготовка населения и организаций к действиям в чрезвычайной ситуации в мирное и военное время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</si>
  <si>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</si>
  <si>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Мероприятия по пожарной безопасности</t>
  </si>
  <si>
    <t>Профилактика терроризма и экстремизма в муниципальном образовании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</si>
  <si>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</si>
  <si>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</si>
  <si>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 xml:space="preserve">Развитие малого и среднего предпринимательства в муниципальном образовании </t>
  </si>
  <si>
    <t>Реализация мероприятий в области строительства, архитектуры и градостроительства</t>
  </si>
  <si>
    <t>Благоустройство территорий</t>
  </si>
  <si>
    <t>Реализация мероприятий в сфере жилищного хозяйства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</si>
  <si>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</si>
  <si>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</si>
  <si>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Уличное освещение</t>
  </si>
  <si>
    <t>Озеленение</t>
  </si>
  <si>
    <t>Молодежь Апшеронского района</t>
  </si>
  <si>
    <t>Реализация мероприятий муниципальной программы "Развитие молодежной политики"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</si>
  <si>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</si>
  <si>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</si>
  <si>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Музеи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</si>
  <si>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</si>
  <si>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</si>
  <si>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Реализация мероприятий муниципальной программы "Социальная поддержка граждан"</t>
  </si>
  <si>
    <t>Субсидии на поддержку социально ориентированных некоммерческих организаций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</si>
  <si>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</si>
  <si>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Реализация мероприятий муниципальной программы "Развитие физической культуры и спорта"</t>
  </si>
  <si>
    <t>Процентные платежи по муниципальному долгу</t>
  </si>
  <si>
    <t>Администрация Апшеронского городского поселения  Апшеронского района</t>
  </si>
  <si>
    <t>Совет Апшеронского городского поселения  Апшеронского района</t>
  </si>
  <si>
    <t>2.3</t>
  </si>
  <si>
    <t>2.4</t>
  </si>
  <si>
    <t>2.5</t>
  </si>
  <si>
    <t>2.6</t>
  </si>
  <si>
    <t>2.7</t>
  </si>
  <si>
    <t>2.8</t>
  </si>
  <si>
    <t>2.9</t>
  </si>
  <si>
    <t>ПРИЛОЖЕНИЕ № 5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</si>
  <si>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</si>
  <si>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</si>
  <si>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</si>
  <si>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</si>
  <si>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 бюджетов городских поселений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</si>
  <si>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</si>
  <si>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</si>
  <si>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</si>
  <si>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</si>
  <si>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</t>
  </si>
  <si>
    <t>00000</t>
  </si>
  <si>
    <t>20010</t>
  </si>
  <si>
    <t>Передача полномочий по решению вопросов местного значения в соответствии с заключенными соглашениями</t>
  </si>
  <si>
    <t>00190</t>
  </si>
  <si>
    <t xml:space="preserve">Обеспечение деятельности высшего должностного лица муниципального образования </t>
  </si>
  <si>
    <t>Обеспечение деятельности администрации муниципального образования</t>
  </si>
  <si>
    <t>60190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</si>
  <si>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</si>
  <si>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90010</t>
  </si>
  <si>
    <t>Непрограммные направления деятельности органов местного самоуправления</t>
  </si>
  <si>
    <t>10650</t>
  </si>
  <si>
    <t>Осуществление мер по противодействию коррупции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</si>
  <si>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</si>
  <si>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10810</t>
  </si>
  <si>
    <t>Мероприятия по землеустройству и землепользованию</t>
  </si>
  <si>
    <t>10820</t>
  </si>
  <si>
    <t>Выполнение других обязательств муниципального образования</t>
  </si>
  <si>
    <t>11820</t>
  </si>
  <si>
    <t>11830</t>
  </si>
  <si>
    <t>Содействие развитию органов территориального общественного самоуправления, поощрение победителей краевых конкурсов</t>
  </si>
  <si>
    <t>11840</t>
  </si>
  <si>
    <t>Обеспечение организации и проведения мероприятий по пожарной безопасности</t>
  </si>
  <si>
    <t>10640</t>
  </si>
  <si>
    <t>Предупреждение и ликвидация чрезвычайных ситуаций, стихийных бедствий и их последствий в муниципальном образовании</t>
  </si>
  <si>
    <t>00590</t>
  </si>
  <si>
    <t>Обеспечение деятельности муниципального казенного учреждения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</si>
  <si>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</si>
  <si>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10600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</si>
  <si>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</si>
  <si>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10630</t>
  </si>
  <si>
    <t>10610</t>
  </si>
  <si>
    <t>Обеспечение мероприятий по противодействию терроризму, экстремизму</t>
  </si>
  <si>
    <t>11300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</si>
  <si>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</si>
  <si>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</si>
  <si>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11400</t>
  </si>
  <si>
    <t>11420</t>
  </si>
  <si>
    <t>Мероприятия в области строительства, архитектуры и градостроительства</t>
  </si>
  <si>
    <t>Обеспечение государственного кадастрового учета и государственной регистрации прав</t>
  </si>
  <si>
    <t>11140</t>
  </si>
  <si>
    <t>11110</t>
  </si>
  <si>
    <t>Обеспечение строительства и капитального ремонта распределительных газопроводов на территории поселения</t>
  </si>
  <si>
    <t>Содействие развитию коммунальной и инженерной инфраструктуры муниципальной собственности поселения</t>
  </si>
  <si>
    <t>11150</t>
  </si>
  <si>
    <t xml:space="preserve">Мероприятия по развитию водо-, тепло-, электроснабжения </t>
  </si>
  <si>
    <t>11160</t>
  </si>
  <si>
    <t>Обеспечение содержания и функционирования уличного освещения</t>
  </si>
  <si>
    <t>Обеспечение озеленения территории поселения</t>
  </si>
  <si>
    <t>11170</t>
  </si>
  <si>
    <t>Обеспечение прочих мероприятий по благоустройству</t>
  </si>
  <si>
    <t>11190</t>
  </si>
  <si>
    <t>Прочие мероприятия по благоустройству</t>
  </si>
  <si>
    <t>Обеспечение деятельности муниципального учреждения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</si>
  <si>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</si>
  <si>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10500</t>
  </si>
  <si>
    <t>Обеспечение организации работ спортивных и дворовых площадок</t>
  </si>
  <si>
    <t>Проведение целенаправленной работы по профилактике распространения наркомании</t>
  </si>
  <si>
    <t>Содействие развитию культурно-досуговых организаций</t>
  </si>
  <si>
    <t>Содействие развитию библиотечного дела</t>
  </si>
  <si>
    <t>Содействие развитию музейного дела</t>
  </si>
  <si>
    <t>Организация и проведение мероприятий, посвященных значимым событиям, юбилейным и памятным датам</t>
  </si>
  <si>
    <t>10300</t>
  </si>
  <si>
    <t>Восстановление, ремонт, благоустройство объектов культурного наследия на территории поселения</t>
  </si>
  <si>
    <t>Предоставление социальных выплат молодым семьям на приобретение (строительство) жилья</t>
  </si>
  <si>
    <t>10900</t>
  </si>
  <si>
    <t>Оказание финансовой поддержки социально ориентированных некоммерческих организаций</t>
  </si>
  <si>
    <t>11600</t>
  </si>
  <si>
    <t>Оказание социальной поддержки почетным гражданам поселения</t>
  </si>
  <si>
    <t>Оказание финансовой поддержки спортивным некоммерческим организациям и укрепление их материально-технической базы</t>
  </si>
  <si>
    <t>Содействие развитию спортивных организаций</t>
  </si>
  <si>
    <t>10400</t>
  </si>
  <si>
    <t>Обеспечение организации и проведения физкультурных мероприятий и массовых спортивных мероприятий</t>
  </si>
  <si>
    <t>Обеспечение своевременности и полноты исполнения долговых обязательств муниципального образования</t>
  </si>
  <si>
    <t>11810</t>
  </si>
  <si>
    <t>992 01 02 00 00 13 0000 810</t>
  </si>
  <si>
    <t>992 01 03 01 00 13 0000 810</t>
  </si>
  <si>
    <t>992 01 05 02 01 13 0000 510</t>
  </si>
  <si>
    <t>992 01 05 02 01 13 0000 610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</si>
  <si>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</si>
  <si>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</si>
  <si>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</si>
  <si>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</si>
  <si>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1 11 05075 13 0000 120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</si>
  <si>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</si>
  <si>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</si>
  <si>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Закупка товаров, работ и услуг для обеспечения государственных (муниципальных) нужд</t>
  </si>
  <si>
    <t xml:space="preserve">Погашение бюджетами городских поселений кредитов от кредитных организаций в валюте Российской Федерации </t>
  </si>
  <si>
    <t xml:space="preserve">Погашение бюджетами городских поселений кредитов от других бюджетов бюджетной системы Российской Федерации  в валюте Российской Федерации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</si>
  <si>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</si>
  <si>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части полномочий администрации муниципального образования Апшеронский район по решению вопроса местного значения на территориях сельских поселений, входящих в состав муниципального образования Апшеронский район: - создание, содержание и организация деятельности аварийно-спасательных служб и (или) аварийно-спасательных формирований на территории поселения.</t>
  </si>
  <si>
    <t>Безвозмездные поступления от других бюджетов бюджетной системы Российской Федерации в 2017 году</t>
  </si>
  <si>
    <t>60195</t>
  </si>
  <si>
    <t>Обеспечение деятельности Совета муниципального образования</t>
  </si>
  <si>
    <t>50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</si>
  <si>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</si>
  <si>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 финансового контроля</t>
  </si>
  <si>
    <t>Материально-техническое обеспечение деятельности органов местного самоуправления муниципального образования</t>
  </si>
  <si>
    <t>Организация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</si>
  <si>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10670</t>
  </si>
  <si>
    <t>62445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</si>
  <si>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</si>
  <si>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классификации расходов бюджетов на 2017 год</t>
  </si>
  <si>
    <t>Ведомственная структура расходов бюджета поселения на 2017 год</t>
  </si>
  <si>
    <t>Муниципальная программа Апшеронского городского поселения Апшеронского района "Развитие культуры"</t>
  </si>
  <si>
    <t>дефицитов бюджетов на 2017 год</t>
  </si>
  <si>
    <t xml:space="preserve">Муниципальная программа Апшеронского городского поселения Апшеронского района "Развитие физической культуры и спорта" </t>
  </si>
  <si>
    <t>Муниципальная программа Апшеронского городского поселения Апшеронского района "Развитие молодежной политики"</t>
  </si>
  <si>
    <t>Муниципальная программа Апшеронского городского поселения Апшеронского района "Обеспечение безопасности населения"</t>
  </si>
  <si>
    <t>Муниципальная программа Апшеронского городского поселения Апшеронского района "Управление муниципальным имуществом"</t>
  </si>
  <si>
    <t>Муниципальная программа Апшеронского городского поселения Апшеронского района "Социальная поддержка граждан"</t>
  </si>
  <si>
    <t>Муниципальная программа Апшеронского городского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</si>
  <si>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Апшеронского городского поселения Апшеронского района "Экономическое развитие муниципального образования"</t>
  </si>
  <si>
    <t>Муниципальная программа Апшеронского городского поселения Апшеронского района "Организация муниципального управления"</t>
  </si>
  <si>
    <t>Муниципальная программа Апшеронского городского поселения Апшеронского района "Комплексное и устойчивое развитие поселения в сфере строительства и дорожного хозяйства"</t>
  </si>
  <si>
    <t>Распределение бюджетных ассигнований по целевым статьям (муниципальным программам Апшеронского городского поселения Апшеронского района и непрограмным направлениям деятельности), группам видов расходов классификации расходов бюджетов на 2017 год</t>
  </si>
  <si>
    <t>Молодежная политика</t>
  </si>
  <si>
    <t>Объем поступлений доходов в бюджет поселения по кодам видов (подвидов) доходов  на 2017 год</t>
  </si>
  <si>
    <t xml:space="preserve"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 </t>
  </si>
  <si>
    <t xml:space="preserve"> 2 02 30000 00 0000151</t>
  </si>
  <si>
    <t>Субвенции бюджетам бюджетной системы</t>
  </si>
  <si>
    <t xml:space="preserve"> 2 02 40000 00 0000 151</t>
  </si>
  <si>
    <t>2 02 30024 13 0000 151</t>
  </si>
  <si>
    <t>2 02 40014 13 0000 151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</si>
  <si>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</si>
  <si>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</si>
  <si>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</si>
  <si>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на осуществление отдельных государственных полномочий по  образованию и организации деятельности административных комиссий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</si>
  <si>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</si>
  <si>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</si>
  <si>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</si>
  <si>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Молодежная политика </t>
  </si>
  <si>
    <t>Основные мероприятия муниципальной программы</t>
  </si>
  <si>
    <t>Мероприятия по информатизации администрации муниципального образования, ее отраслевых (функциональных) органов</t>
  </si>
  <si>
    <t>11880</t>
  </si>
  <si>
    <t>Обеспечение мероприятий по противодействию терроризму и  экстремизму</t>
  </si>
  <si>
    <t>Финансовая поддержка субъектов малого  и среднего предпринимательства</t>
  </si>
  <si>
    <t>Обеспечение содержания муниципального жилищного фонда и мероприятий в области жилищного хозяйства</t>
  </si>
  <si>
    <t>L0200</t>
  </si>
  <si>
    <t>Развитие физической культуры и массового спорта</t>
  </si>
  <si>
    <t>Изменение остатков средств на счетах по учету средств бюджетов</t>
  </si>
  <si>
    <t xml:space="preserve">Финансовая поддержка субъектов малого и среднего предпринимательства </t>
  </si>
  <si>
    <t xml:space="preserve"> 2 02 20000 00 0000 151</t>
  </si>
  <si>
    <t xml:space="preserve"> 2 02 20089 10 0004 151</t>
  </si>
  <si>
    <t xml:space="preserve"> 2 02 29999 13 0000 151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</si>
  <si>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</si>
  <si>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 решению Совета Апшеронского городского</t>
  </si>
  <si>
    <t>(в редакции решения Совета Апшеронского</t>
  </si>
  <si>
    <t>городского поселения Апшеронского района</t>
  </si>
  <si>
    <t>от 10 ноября 2016 года № 134</t>
  </si>
  <si>
    <t>"ПРИЛОЖЕНИЕ № 2</t>
  </si>
  <si>
    <t>"ПРИЛОЖЕНИЕ № 5</t>
  </si>
  <si>
    <t>"ПРИЛОЖЕНИЕ № 6</t>
  </si>
  <si>
    <t>от 12 ноября 2015 года № 134</t>
  </si>
  <si>
    <t>"ПРИЛОЖЕНИЕ № 7</t>
  </si>
  <si>
    <t>"ПРИЛОЖЕНИЕ № 8</t>
  </si>
  <si>
    <t xml:space="preserve">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</si>
  <si>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</si>
  <si>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400</t>
  </si>
  <si>
    <t>Капитальные вложения в объекты государственной (муниципальной) собственности</t>
  </si>
  <si>
    <t>Апшеронского района</t>
  </si>
  <si>
    <t xml:space="preserve">Апшеронского городского поселения                                          </t>
  </si>
  <si>
    <t xml:space="preserve">Начальник финансового отдела администрации </t>
  </si>
  <si>
    <t>* В том числе по видам и подвидам доходов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</si>
  <si>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</si>
  <si>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01 06 10 02 13 0000 550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</si>
  <si>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</si>
  <si>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01 06 04 02 13 0000 820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</si>
  <si>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</si>
  <si>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01 06 04 01 13 0000 810</t>
  </si>
  <si>
    <t>Средства от продажи акций и иных форм участия в капитале, находящихся в собственности городских поселений</t>
  </si>
  <si>
    <t>01 06 01 00 13 0000 630</t>
  </si>
  <si>
    <t>Уменьшение прочих остатков средств бюджетов городских поселений, временно размещенных в ценные бумаги</t>
  </si>
  <si>
    <t>01 05 02 02 13 0000 620</t>
  </si>
  <si>
    <t>Увеличение прочих остатков средств бюджетов городских поселений, временно размещенных в ценные бумаги</t>
  </si>
  <si>
    <t>01 05 02 02 13 0000 520</t>
  </si>
  <si>
    <t>01 05 02 01 13 0000 610</t>
  </si>
  <si>
    <t>01 05 02 01 13 0000 510</t>
  </si>
  <si>
    <t>Уменьшение остатков средств финансовых резервов бюджетов городских поселений, размещенных в ценные бумаги</t>
  </si>
  <si>
    <t>01 05 01 02 13 0000 620</t>
  </si>
  <si>
    <t>Увеличение остатков средств финансовых резервов бюджетов городских поселений, размещенных в ценные бумаги</t>
  </si>
  <si>
    <t>01 05 01 02 13 0000 520</t>
  </si>
  <si>
    <t>Уменьшение остатков денежных средств финансовых резервов бюджетов городских поселений</t>
  </si>
  <si>
    <t>01 05 01 01 13 0000 610</t>
  </si>
  <si>
    <t>Увеличение остатков денежных средств финансовых резервов бюджетов городских поселений</t>
  </si>
  <si>
    <t>01 05 01 01 13 0000 510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</si>
  <si>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</si>
  <si>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</si>
  <si>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</si>
  <si>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</si>
  <si>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Погашение бюджетами городских поселений кредитов от кредитных организаций в валюте Российской Федерации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</si>
  <si>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</si>
  <si>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</si>
  <si>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 xml:space="preserve"> 01 02 00 00 13 0000 710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</si>
  <si>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</si>
  <si>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01 01 00 00 13 0000 810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</si>
  <si>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</si>
  <si>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01 01 00 00 13 0000 710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</si>
  <si>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</si>
  <si>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бюджетов городских поселений от возврата иными организациями остатков субсидий прошлых лет</t>
  </si>
  <si>
    <t>2 18 05030 13 0000 180</t>
  </si>
  <si>
    <t>Доходы бюджетов городских поселений от возврата автономными учреждениями остатков субсидий прошлых лет</t>
  </si>
  <si>
    <t>2 18 05020 13 0000 180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</si>
  <si>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</si>
  <si>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2 18 60020 13 0000 151</t>
  </si>
  <si>
    <t>Доходы бюджетов городских поселений от возврата бюджетными учреждениями остатков субсидий прошлых лет</t>
  </si>
  <si>
    <t>2 18 05010 13 0000 180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</si>
  <si>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</si>
  <si>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2 18 60010 13 0000 151</t>
  </si>
  <si>
    <t>Доходы бюджетов городских поселений от возврата  организациями остатков субсидий прошлых лет</t>
  </si>
  <si>
    <t>2 18 05000 13 0000 180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</si>
  <si>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</si>
  <si>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2 18 00000 13 0000 151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</si>
  <si>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</si>
  <si>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2 08 05000 13 0000 180</t>
  </si>
  <si>
    <t>Прочие безвозмездные поступления в бюджеты городских поселений</t>
  </si>
  <si>
    <t>2 07 05030 13 0000 180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</si>
  <si>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</si>
  <si>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2 07 05020 13 0000 180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</si>
  <si>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  </t>
  </si>
  <si>
    <t>2 07 05010 13 0000 180</t>
  </si>
  <si>
    <t>Прочие безвозмездные поступления от государственных (муниципальных) организаций в бюджеты городских поселений</t>
  </si>
  <si>
    <t>2 03 05099 13 0000 180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</si>
  <si>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</si>
  <si>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2 03 05050 13 0000 180</t>
  </si>
  <si>
    <t>Прочие безвозмездные поступления в бюджеты городских поселений от бюджетов муниципальных районов</t>
  </si>
  <si>
    <t>2 02 90054 13 0000 151</t>
  </si>
  <si>
    <t>Прочие безвозмездные поступления в бюджеты городских поселений от бюджетов субъектов Российской Федерации</t>
  </si>
  <si>
    <t>2 02 90024 13 0000 151</t>
  </si>
  <si>
    <t>Прочие безвозмездные поступления в бюджеты городских поселений от федерального бюджета</t>
  </si>
  <si>
    <t>2 02 90014 13 0000 151</t>
  </si>
  <si>
    <t>Прочие межбюджетные трансферты, передаваемые бюджетам городских поселений</t>
  </si>
  <si>
    <t>2 02 49999 13 0000 151</t>
  </si>
  <si>
    <t>Межбюджетные трансферты, передаваемые бюджетам городских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</si>
  <si>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2 02 45146 13 0000 151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</si>
  <si>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</si>
  <si>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2 02 45144 13 0000 151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</si>
  <si>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</si>
  <si>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2 02 45160 13 0000 151</t>
  </si>
  <si>
    <t>2 02 29999 13 0000 151</t>
  </si>
  <si>
    <t>Субсидия бюджетам городских поселений на финансовое обеспечение отдельных полномочий</t>
  </si>
  <si>
    <t>2 02 29998 13 0000 151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</si>
  <si>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</si>
  <si>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</si>
  <si>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</si>
  <si>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2 02 20079 13 0000 151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</si>
  <si>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</si>
  <si>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2 02 20077 13 0000 151</t>
  </si>
  <si>
    <t>Субсидии бюджетам городских поселений на реализацию федеральных целевых программ</t>
  </si>
  <si>
    <t>2 02 20051 13 0000 151</t>
  </si>
  <si>
    <t>Субсидии бюджетам городских поселений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</si>
  <si>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2 02 25086 13 0000 151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</si>
  <si>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</si>
  <si>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</si>
  <si>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</si>
  <si>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2 02 25064 13 0000 151</t>
  </si>
  <si>
    <t>Прочие дотации бюджетам городских поселений</t>
  </si>
  <si>
    <t>2 02 19999 13 0000 151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</si>
  <si>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</si>
  <si>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2 02 15009 13 0000 151</t>
  </si>
  <si>
    <t>Дотации бюджетам городских поселений на поддержку мер по обеспечению сбалансированности бюджетов</t>
  </si>
  <si>
    <t>2 02 15002 13 0000 151</t>
  </si>
  <si>
    <t>Дотации бюджетам городских поселений на выравнивание бюджетной обеспеченности</t>
  </si>
  <si>
    <t>2 02 15001 13 0000 151</t>
  </si>
  <si>
    <t>Средства самообложения граждан, зачисляемые в бюджеты городских поселений</t>
  </si>
  <si>
    <t>1 17 14030 13 0000 180</t>
  </si>
  <si>
    <t>Прочие неналоговые доходы бюджетов городских поселений</t>
  </si>
  <si>
    <t>1 17 05050 13 0000 180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</si>
  <si>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</si>
  <si>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1 17 02020 13 0000 180</t>
  </si>
  <si>
    <t>Невыясненные поступления, зачисляемые в бюджеты городских поселений</t>
  </si>
  <si>
    <t>1 17 01050 13 0000 180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</si>
  <si>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</si>
  <si>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</si>
  <si>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</si>
  <si>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1 16 46000 13 0000 140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</si>
  <si>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поселений</t>
  </si>
  <si>
    <t>1 16 42050 13 0000 140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</si>
  <si>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</si>
  <si>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1 16 37040 13 0000 140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</si>
  <si>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</si>
  <si>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1 16 32000 13 0000 140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</si>
  <si>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</si>
  <si>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1 16 30019 01 0000 140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</si>
  <si>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</t>
  </si>
  <si>
    <t>1 16 25085 13 0000 140</t>
  </si>
  <si>
    <t>Денежные взыскания (штрафы) за нарушение лесного законодательства на лесных участках, находящихся в собственности городских поселений</t>
  </si>
  <si>
    <t>1 16 25074 13 0000 140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</si>
  <si>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</si>
  <si>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</si>
  <si>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</si>
  <si>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1 16 23051 13 0000 140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</si>
  <si>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</si>
  <si>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1 16 23050 13 0000 140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</si>
  <si>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</si>
  <si>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</si>
  <si>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</si>
  <si>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1 15 02050 13 0000 140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</si>
  <si>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</si>
  <si>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1 14 06045 13 0000 430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</si>
  <si>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</si>
  <si>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</si>
  <si>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*</t>
  </si>
  <si>
    <t xml:space="preserve"> 1 14 06013 13 0000 430</t>
  </si>
  <si>
    <t>Доходы от продажи нематериальных активов, находящихся в собственности городских поселений</t>
  </si>
  <si>
    <t xml:space="preserve"> 1 14 04050 13 0000 420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</si>
  <si>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</si>
  <si>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 xml:space="preserve"> 1 14 03050 13 0000 440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</si>
  <si>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</si>
  <si>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 xml:space="preserve"> 1 14 03050 13 0000 410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</si>
  <si>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</si>
  <si>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1 14 02058 13 0000 410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</si>
  <si>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</si>
  <si>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</si>
  <si>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</si>
  <si>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</si>
  <si>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</si>
  <si>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</si>
  <si>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</si>
  <si>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</si>
  <si>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материальныхзапасов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</si>
  <si>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</si>
  <si>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</si>
  <si>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</si>
  <si>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>Доходы от продажи квартир, находящихся в собственности городских поселений</t>
  </si>
  <si>
    <t>1 14 01050 13 0000 410</t>
  </si>
  <si>
    <t>Доходы, поступающие в порядке возмещения расходов, понесенных в связи с эксплуатацией  имущества городских поселений</t>
  </si>
  <si>
    <t>1 13 02065 13 0000 130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</si>
  <si>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</si>
  <si>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1 13 01540 13 0000 130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</si>
  <si>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</si>
  <si>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1 13 01076 13 0000 130</t>
  </si>
  <si>
    <t>Плата за пользование водными объектами, находящимися в собственности городских поселений</t>
  </si>
  <si>
    <t>1 12 05050 13 0000 120</t>
  </si>
  <si>
    <t>Плата за использование лесов, расположенных на землях иных категорий, находящихся в  собственности городских поселений, в части арендной платы</t>
  </si>
  <si>
    <t>1 12 04052 13 0000 120</t>
  </si>
  <si>
    <t xml:space="preserve"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 </t>
  </si>
  <si>
    <t>1 12 04051 13 0000 120</t>
  </si>
  <si>
    <t xml:space="preserve">Плата за использование лесов, расположенных на землях иных категорий, находящихся в  собственности городских поселений </t>
  </si>
  <si>
    <t>1 12 04050 13 0000 120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</si>
  <si>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</si>
  <si>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</si>
  <si>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</si>
  <si>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1 11 09035 13 0000 120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</si>
  <si>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</si>
  <si>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1 11 09025 13 0000 120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</si>
  <si>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поселений</t>
  </si>
  <si>
    <t>1 11 09015 13 0000 120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</si>
  <si>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</si>
  <si>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 1 11 08050 13 0000 120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</si>
  <si>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</si>
  <si>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1 11 07015 13 0000 120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</si>
  <si>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</si>
  <si>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1 11 05093 13 0000 120</t>
  </si>
  <si>
    <t xml:space="preserve"> 1 11 05075 13 0000 120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</si>
  <si>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</si>
  <si>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1 11 05035 13 0000 120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</si>
  <si>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</si>
  <si>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 xml:space="preserve"> 1 11 05027 13 0000 120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</si>
  <si>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</si>
  <si>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</si>
  <si>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*</t>
  </si>
  <si>
    <t xml:space="preserve"> 1 11 05013 13 0000 120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</si>
  <si>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</si>
  <si>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 xml:space="preserve"> 1 11 03050 13 0000 120</t>
  </si>
  <si>
    <t>Доходы от размещения сумм, аккумулируемых в ходе проведения аукционов по продаже акций, находящихся в собственности городских поселений</t>
  </si>
  <si>
    <t xml:space="preserve"> 1 11 02085 13 0000 120</t>
  </si>
  <si>
    <t>Доходы от размещения временно свободных средств бюджетов городских поселений</t>
  </si>
  <si>
    <t xml:space="preserve"> 1 11 02033 13 0000 120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</si>
  <si>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</si>
  <si>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 xml:space="preserve"> 1 11 01050 13 0000 120</t>
  </si>
  <si>
    <t>Администрация Апшеронского городского поселения Апшеронского района</t>
  </si>
  <si>
    <t>Денежные взыскания (штрафы), установленные законами субъектов Российской Федерации за несоблюдение муниципальных правовых актов,  зачисляемые в бюджеты поселений</t>
  </si>
  <si>
    <t>1 16 51040 02 0000 140</t>
  </si>
  <si>
    <t>Департамент имущественных отношений Краснодарского края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</si>
  <si>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</si>
  <si>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</si>
  <si>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Министерство экономики Краснодарского края</t>
  </si>
  <si>
    <t>доходов и источников финансирования дефицита бюджета поселения</t>
  </si>
  <si>
    <t>главного администратора доходов и источников финансирования дефицита бюджета поселения</t>
  </si>
  <si>
    <t>Наименование главного администратора доходов и источников финансирования дефицита бюджета поселения</t>
  </si>
  <si>
    <t>Код бюджетной классификации Российской Федерации</t>
  </si>
  <si>
    <t xml:space="preserve"> Перечень  главных администраторов доходов бюджета поселения и закрепляемые за ними виды (подвиды) доходов бюджета поселения и перечень главных администраторов источников финансирования дефицита бюджета поселения</t>
  </si>
  <si>
    <t>"ПРИЛОЖЕНИЕ № 1</t>
  </si>
  <si>
    <t>ПРИЛОЖЕНИЕ № 1</t>
  </si>
  <si>
    <t>2 19 60010 13 0000 151</t>
  </si>
  <si>
    <t>60120</t>
  </si>
  <si>
    <t>Поэтапное повышение уровня средней заработной платы работников муниципальных учреждений  Краснодарского края в целях выполнения Указа Президента Российской Федерации</t>
  </si>
  <si>
    <t>от 26.01.2017г. № 155</t>
  </si>
  <si>
    <t>от 26.01.2017г. № 155)</t>
  </si>
  <si>
    <t>от 26.01.2017 г. № 155</t>
  </si>
  <si>
    <t>от 26.01.2017г. №  155</t>
  </si>
  <si>
    <t>от 26.01.2017 г. № 155)</t>
  </si>
  <si>
    <t>от  26.01.2017г.№ 155)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</si>
</sst>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0000_р_._-;\-* #,##0.00000_р_._-;_-* \-?????_р_._-;_-@_-"/>
    <numFmt numFmtId="172" formatCode="#,##0.0_р_."/>
  </numFmts>
  <fonts count="33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2"/>
      <charset val="204"/>
    </font>
    <font>
      <sz val="14"/>
      <color indexed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12"/>
      <name val="Times New Roman"/>
      <family val="1"/>
    </font>
    <font>
      <b/>
      <sz val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NewRomanPSMT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5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167" fontId="23" fillId="0" borderId="0" applyFill="0" applyBorder="0" applyAlignment="0" applyProtection="0"/>
    <xf numFmtId="44" fontId="23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3" applyFont="1" applyFill="1" applyBorder="1" applyAlignment="1">
      <alignment wrapText="1"/>
    </xf>
    <xf numFmtId="164" fontId="2" fillId="0" borderId="0" xfId="3" applyNumberFormat="1" applyFont="1" applyFill="1"/>
    <xf numFmtId="0" fontId="2" fillId="0" borderId="0" xfId="3" applyFont="1" applyFill="1"/>
    <xf numFmtId="166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0" fontId="2" fillId="0" borderId="0" xfId="3" applyFont="1"/>
    <xf numFmtId="1" fontId="9" fillId="0" borderId="0" xfId="3" applyNumberFormat="1" applyFont="1"/>
    <xf numFmtId="0" fontId="10" fillId="0" borderId="0" xfId="3" applyFont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 applyFill="1" applyBorder="1"/>
    <xf numFmtId="0" fontId="12" fillId="0" borderId="0" xfId="5" applyFont="1" applyFill="1"/>
    <xf numFmtId="168" fontId="12" fillId="0" borderId="0" xfId="5" applyNumberFormat="1" applyFont="1" applyFill="1"/>
    <xf numFmtId="0" fontId="12" fillId="0" borderId="0" xfId="5" applyFont="1"/>
    <xf numFmtId="0" fontId="2" fillId="0" borderId="0" xfId="5" applyFont="1" applyFill="1"/>
    <xf numFmtId="168" fontId="3" fillId="0" borderId="0" xfId="5" applyNumberFormat="1" applyFont="1" applyFill="1" applyAlignment="1">
      <alignment horizontal="right"/>
    </xf>
    <xf numFmtId="0" fontId="13" fillId="0" borderId="0" xfId="5" applyFont="1" applyFill="1"/>
    <xf numFmtId="169" fontId="14" fillId="0" borderId="0" xfId="5" applyNumberFormat="1" applyFont="1" applyFill="1"/>
    <xf numFmtId="0" fontId="13" fillId="2" borderId="0" xfId="5" applyFont="1" applyFill="1"/>
    <xf numFmtId="170" fontId="12" fillId="0" borderId="0" xfId="5" applyNumberFormat="1" applyFont="1" applyFill="1"/>
    <xf numFmtId="165" fontId="12" fillId="0" borderId="0" xfId="5" applyNumberFormat="1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/>
    <xf numFmtId="165" fontId="15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16" fillId="0" borderId="0" xfId="0" applyNumberFormat="1" applyFont="1" applyFill="1"/>
    <xf numFmtId="0" fontId="5" fillId="0" borderId="0" xfId="0" applyFont="1" applyFill="1"/>
    <xf numFmtId="165" fontId="17" fillId="0" borderId="0" xfId="0" applyNumberFormat="1" applyFont="1" applyFill="1"/>
    <xf numFmtId="0" fontId="7" fillId="0" borderId="1" xfId="0" applyFont="1" applyFill="1" applyBorder="1" applyAlignment="1">
      <alignment wrapText="1"/>
    </xf>
    <xf numFmtId="165" fontId="18" fillId="0" borderId="0" xfId="0" applyNumberFormat="1" applyFont="1" applyFill="1"/>
    <xf numFmtId="165" fontId="5" fillId="0" borderId="0" xfId="0" applyNumberFormat="1" applyFont="1" applyFill="1"/>
    <xf numFmtId="165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/>
    <xf numFmtId="165" fontId="7" fillId="0" borderId="0" xfId="0" applyNumberFormat="1" applyFont="1" applyFill="1"/>
    <xf numFmtId="0" fontId="7" fillId="0" borderId="0" xfId="0" applyFont="1" applyFill="1"/>
    <xf numFmtId="0" fontId="20" fillId="0" borderId="0" xfId="5" applyFont="1" applyFill="1"/>
    <xf numFmtId="0" fontId="20" fillId="0" borderId="0" xfId="5" applyFont="1"/>
    <xf numFmtId="0" fontId="3" fillId="0" borderId="0" xfId="5" applyFont="1" applyFill="1"/>
    <xf numFmtId="164" fontId="2" fillId="0" borderId="0" xfId="0" applyNumberFormat="1" applyFont="1" applyFill="1" applyBorder="1" applyAlignment="1">
      <alignment horizontal="right"/>
    </xf>
    <xf numFmtId="10" fontId="2" fillId="0" borderId="0" xfId="5" applyNumberFormat="1" applyFont="1"/>
    <xf numFmtId="165" fontId="20" fillId="0" borderId="0" xfId="5" applyNumberFormat="1" applyFont="1" applyFill="1"/>
    <xf numFmtId="170" fontId="4" fillId="0" borderId="0" xfId="5" applyNumberFormat="1" applyFont="1" applyFill="1"/>
    <xf numFmtId="0" fontId="7" fillId="0" borderId="2" xfId="5" applyFont="1" applyFill="1" applyBorder="1" applyAlignment="1">
      <alignment horizontal="center" vertical="top"/>
    </xf>
    <xf numFmtId="0" fontId="7" fillId="0" borderId="3" xfId="5" applyFont="1" applyFill="1" applyBorder="1" applyAlignment="1">
      <alignment wrapText="1"/>
    </xf>
    <xf numFmtId="0" fontId="5" fillId="0" borderId="0" xfId="5" applyFont="1" applyFill="1"/>
    <xf numFmtId="171" fontId="5" fillId="0" borderId="0" xfId="5" applyNumberFormat="1" applyFont="1" applyFill="1"/>
    <xf numFmtId="165" fontId="5" fillId="0" borderId="0" xfId="5" applyNumberFormat="1" applyFont="1" applyFill="1" applyAlignment="1">
      <alignment shrinkToFit="1"/>
    </xf>
    <xf numFmtId="0" fontId="7" fillId="0" borderId="3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wrapText="1"/>
    </xf>
    <xf numFmtId="0" fontId="21" fillId="0" borderId="0" xfId="5" applyFont="1" applyFill="1"/>
    <xf numFmtId="0" fontId="22" fillId="0" borderId="0" xfId="5" applyFont="1" applyFill="1"/>
    <xf numFmtId="0" fontId="3" fillId="0" borderId="0" xfId="5" applyFont="1"/>
    <xf numFmtId="0" fontId="2" fillId="0" borderId="0" xfId="5" applyFont="1" applyFill="1" applyBorder="1"/>
    <xf numFmtId="49" fontId="2" fillId="0" borderId="0" xfId="0" applyNumberFormat="1" applyFont="1" applyFill="1" applyAlignment="1">
      <alignment vertical="top" wrapText="1"/>
    </xf>
    <xf numFmtId="0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0" fontId="8" fillId="0" borderId="0" xfId="0" applyFont="1" applyFill="1"/>
    <xf numFmtId="165" fontId="24" fillId="0" borderId="0" xfId="0" applyNumberFormat="1" applyFont="1" applyFill="1"/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1" fillId="0" borderId="0" xfId="0" applyFont="1" applyFill="1" applyBorder="1"/>
    <xf numFmtId="49" fontId="8" fillId="0" borderId="0" xfId="0" applyNumberFormat="1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49" fontId="26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vertical="top"/>
    </xf>
    <xf numFmtId="0" fontId="7" fillId="0" borderId="6" xfId="5" applyFont="1" applyFill="1" applyBorder="1" applyAlignment="1">
      <alignment wrapText="1"/>
    </xf>
    <xf numFmtId="172" fontId="7" fillId="0" borderId="6" xfId="6" applyNumberFormat="1" applyFont="1" applyFill="1" applyBorder="1" applyAlignment="1" applyProtection="1">
      <alignment horizontal="center"/>
    </xf>
    <xf numFmtId="172" fontId="7" fillId="0" borderId="3" xfId="6" applyNumberFormat="1" applyFont="1" applyFill="1" applyBorder="1" applyAlignment="1" applyProtection="1">
      <alignment horizontal="center"/>
    </xf>
    <xf numFmtId="172" fontId="7" fillId="0" borderId="3" xfId="5" applyNumberFormat="1" applyFont="1" applyFill="1" applyBorder="1" applyAlignment="1">
      <alignment horizontal="center"/>
    </xf>
    <xf numFmtId="172" fontId="7" fillId="0" borderId="4" xfId="5" applyNumberFormat="1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166" fontId="7" fillId="0" borderId="6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166" fontId="7" fillId="0" borderId="5" xfId="0" applyNumberFormat="1" applyFont="1" applyFill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166" fontId="7" fillId="0" borderId="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/>
    <xf numFmtId="0" fontId="7" fillId="0" borderId="5" xfId="0" applyFont="1" applyBorder="1"/>
    <xf numFmtId="0" fontId="7" fillId="0" borderId="5" xfId="0" applyFont="1" applyBorder="1" applyAlignment="1"/>
    <xf numFmtId="168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8" fillId="0" borderId="0" xfId="5" applyFont="1" applyFill="1"/>
    <xf numFmtId="0" fontId="8" fillId="0" borderId="0" xfId="5" applyFont="1"/>
    <xf numFmtId="166" fontId="7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9" fontId="26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0" fontId="7" fillId="3" borderId="5" xfId="0" applyFont="1" applyFill="1" applyBorder="1" applyAlignment="1">
      <alignment wrapText="1"/>
    </xf>
    <xf numFmtId="49" fontId="7" fillId="3" borderId="14" xfId="0" applyNumberFormat="1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165" fontId="15" fillId="3" borderId="0" xfId="0" applyNumberFormat="1" applyFont="1" applyFill="1"/>
    <xf numFmtId="0" fontId="3" fillId="3" borderId="0" xfId="0" applyFont="1" applyFill="1"/>
    <xf numFmtId="0" fontId="7" fillId="0" borderId="9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8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166" fontId="7" fillId="0" borderId="5" xfId="6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166" fontId="7" fillId="0" borderId="1" xfId="3" applyNumberFormat="1" applyFont="1" applyFill="1" applyBorder="1" applyAlignment="1">
      <alignment horizontal="right"/>
    </xf>
    <xf numFmtId="166" fontId="7" fillId="0" borderId="1" xfId="3" applyNumberFormat="1" applyFont="1" applyFill="1" applyBorder="1"/>
    <xf numFmtId="166" fontId="7" fillId="0" borderId="16" xfId="3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/>
    </xf>
    <xf numFmtId="166" fontId="8" fillId="0" borderId="1" xfId="3" applyNumberFormat="1" applyFont="1" applyFill="1" applyBorder="1"/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/>
    <xf numFmtId="49" fontId="7" fillId="0" borderId="9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8" fontId="3" fillId="3" borderId="0" xfId="5" applyNumberFormat="1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right"/>
    </xf>
    <xf numFmtId="168" fontId="7" fillId="3" borderId="5" xfId="0" applyNumberFormat="1" applyFont="1" applyFill="1" applyBorder="1"/>
    <xf numFmtId="168" fontId="11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left"/>
    </xf>
    <xf numFmtId="49" fontId="29" fillId="0" borderId="5" xfId="0" applyNumberFormat="1" applyFont="1" applyFill="1" applyBorder="1" applyAlignment="1">
      <alignment horizontal="left"/>
    </xf>
    <xf numFmtId="49" fontId="29" fillId="0" borderId="12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left"/>
    </xf>
    <xf numFmtId="168" fontId="29" fillId="3" borderId="5" xfId="0" applyNumberFormat="1" applyFont="1" applyFill="1" applyBorder="1" applyAlignment="1">
      <alignment horizontal="right"/>
    </xf>
    <xf numFmtId="0" fontId="29" fillId="0" borderId="0" xfId="0" applyFont="1" applyFill="1"/>
    <xf numFmtId="0" fontId="29" fillId="3" borderId="5" xfId="0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/>
    <xf numFmtId="0" fontId="29" fillId="0" borderId="5" xfId="0" applyFont="1" applyFill="1" applyBorder="1" applyAlignment="1">
      <alignment wrapText="1"/>
    </xf>
    <xf numFmtId="0" fontId="29" fillId="0" borderId="5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49" fontId="29" fillId="0" borderId="5" xfId="0" applyNumberFormat="1" applyFont="1" applyFill="1" applyBorder="1" applyAlignment="1"/>
    <xf numFmtId="49" fontId="29" fillId="0" borderId="14" xfId="0" applyNumberFormat="1" applyFont="1" applyFill="1" applyBorder="1" applyAlignment="1"/>
    <xf numFmtId="0" fontId="29" fillId="0" borderId="5" xfId="0" applyFont="1" applyFill="1" applyBorder="1" applyAlignment="1">
      <alignment horizontal="left" vertical="center" wrapText="1"/>
    </xf>
    <xf numFmtId="165" fontId="30" fillId="0" borderId="0" xfId="0" applyNumberFormat="1" applyFont="1" applyFill="1"/>
    <xf numFmtId="0" fontId="11" fillId="0" borderId="0" xfId="0" applyFont="1" applyFill="1"/>
    <xf numFmtId="168" fontId="29" fillId="3" borderId="5" xfId="0" applyNumberFormat="1" applyFont="1" applyFill="1" applyBorder="1"/>
    <xf numFmtId="0" fontId="29" fillId="0" borderId="0" xfId="0" applyFont="1" applyFill="1" applyAlignment="1"/>
    <xf numFmtId="0" fontId="31" fillId="0" borderId="0" xfId="0" applyFont="1" applyFill="1" applyAlignment="1">
      <alignment horizontal="left" indent="4"/>
    </xf>
    <xf numFmtId="165" fontId="29" fillId="0" borderId="0" xfId="0" applyNumberFormat="1" applyFont="1" applyFill="1"/>
    <xf numFmtId="0" fontId="29" fillId="3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8" fontId="7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wrapText="1"/>
    </xf>
    <xf numFmtId="0" fontId="32" fillId="0" borderId="5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3" fillId="0" borderId="5" xfId="3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2" fillId="4" borderId="0" xfId="0" applyFont="1" applyFill="1"/>
    <xf numFmtId="0" fontId="3" fillId="0" borderId="5" xfId="0" applyFont="1" applyFill="1" applyBorder="1" applyAlignment="1">
      <alignment wrapText="1"/>
    </xf>
    <xf numFmtId="49" fontId="3" fillId="0" borderId="5" xfId="7" applyNumberFormat="1" applyFont="1" applyFill="1" applyBorder="1" applyAlignment="1">
      <alignment horizontal="center" vertical="top"/>
    </xf>
    <xf numFmtId="49" fontId="3" fillId="0" borderId="5" xfId="7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/>
    <xf numFmtId="0" fontId="2" fillId="0" borderId="0" xfId="0" applyFont="1" applyFill="1" applyBorder="1" applyAlignment="1">
      <alignment horizontal="right" wrapText="1"/>
    </xf>
    <xf numFmtId="0" fontId="8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7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8" fillId="0" borderId="0" xfId="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0" xfId="5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1" fontId="8" fillId="0" borderId="0" xfId="4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</cellXfs>
  <cellStyles count="8">
    <cellStyle name="Денежный" xfId="7" builtinId="4"/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Обычный_расчеты к бю.джету1" xfId="4"/>
    <cellStyle name="Обычный_Функциональная структура расходов бюджета на 2005 год" xfId="5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1"/>
  <sheetViews>
    <sheetView view="pageBreakPreview" zoomScaleSheetLayoutView="100" workbookViewId="0">
      <selection activeCell="C5" sqref="C5"/>
    </sheetView>
  </sheetViews>
  <sheetFormatPr defaultColWidth="15" defaultRowHeight="18.75"/>
  <cols>
    <col min="1" max="1" width="11" style="1" customWidth="1"/>
    <col min="2" max="2" width="24.140625" style="228" customWidth="1"/>
    <col min="3" max="3" width="52.7109375" style="1" customWidth="1"/>
    <col min="4" max="16384" width="15" style="1"/>
  </cols>
  <sheetData>
    <row r="1" spans="1:7">
      <c r="B1" s="26"/>
      <c r="C1" s="230" t="s">
        <v>678</v>
      </c>
    </row>
    <row r="2" spans="1:7">
      <c r="B2" s="26"/>
      <c r="C2" s="230" t="s">
        <v>440</v>
      </c>
    </row>
    <row r="3" spans="1:7">
      <c r="B3" s="23"/>
      <c r="C3" s="230" t="s">
        <v>0</v>
      </c>
    </row>
    <row r="4" spans="1:7">
      <c r="B4" s="256" t="s">
        <v>682</v>
      </c>
      <c r="C4" s="256"/>
    </row>
    <row r="5" spans="1:7">
      <c r="B5" s="23"/>
      <c r="C5" s="230"/>
    </row>
    <row r="6" spans="1:7">
      <c r="B6" s="26"/>
      <c r="C6" s="230" t="s">
        <v>677</v>
      </c>
    </row>
    <row r="7" spans="1:7">
      <c r="B7" s="257" t="s">
        <v>162</v>
      </c>
      <c r="C7" s="257"/>
    </row>
    <row r="8" spans="1:7">
      <c r="B8" s="26"/>
      <c r="C8" s="230" t="s">
        <v>2</v>
      </c>
    </row>
    <row r="9" spans="1:7">
      <c r="B9" s="23"/>
      <c r="C9" s="230" t="s">
        <v>0</v>
      </c>
    </row>
    <row r="10" spans="1:7">
      <c r="B10" s="256" t="s">
        <v>443</v>
      </c>
      <c r="C10" s="256"/>
      <c r="D10" s="3"/>
      <c r="E10" s="3"/>
      <c r="G10" s="254"/>
    </row>
    <row r="11" spans="1:7">
      <c r="B11" s="258" t="s">
        <v>441</v>
      </c>
      <c r="C11" s="258"/>
      <c r="D11" s="3"/>
      <c r="E11" s="3"/>
      <c r="G11" s="254"/>
    </row>
    <row r="12" spans="1:7">
      <c r="B12" s="258" t="s">
        <v>442</v>
      </c>
      <c r="C12" s="258"/>
      <c r="D12" s="3"/>
      <c r="E12" s="3"/>
      <c r="G12" s="254"/>
    </row>
    <row r="13" spans="1:7">
      <c r="B13" s="255" t="s">
        <v>683</v>
      </c>
      <c r="C13" s="255"/>
      <c r="D13" s="3"/>
      <c r="E13" s="3"/>
      <c r="G13" s="254"/>
    </row>
    <row r="14" spans="1:7" ht="30" customHeight="1">
      <c r="A14" s="263"/>
      <c r="B14" s="263"/>
      <c r="C14" s="263"/>
      <c r="D14" s="253"/>
    </row>
    <row r="15" spans="1:7" ht="90.75" customHeight="1">
      <c r="A15" s="264" t="s">
        <v>676</v>
      </c>
      <c r="B15" s="264"/>
      <c r="C15" s="264"/>
    </row>
    <row r="16" spans="1:7">
      <c r="C16" s="228"/>
    </row>
    <row r="17" spans="1:3" ht="31.5" customHeight="1">
      <c r="A17" s="265" t="s">
        <v>675</v>
      </c>
      <c r="B17" s="265"/>
      <c r="C17" s="265" t="s">
        <v>674</v>
      </c>
    </row>
    <row r="18" spans="1:3" ht="172.5" customHeight="1">
      <c r="A18" s="252" t="s">
        <v>673</v>
      </c>
      <c r="B18" s="251" t="s">
        <v>672</v>
      </c>
      <c r="C18" s="265"/>
    </row>
    <row r="19" spans="1:3">
      <c r="A19" s="239">
        <v>1</v>
      </c>
      <c r="B19" s="239">
        <v>2</v>
      </c>
      <c r="C19" s="239">
        <v>3</v>
      </c>
    </row>
    <row r="20" spans="1:3">
      <c r="A20" s="239">
        <v>816</v>
      </c>
      <c r="B20" s="260" t="s">
        <v>671</v>
      </c>
      <c r="C20" s="266"/>
    </row>
    <row r="21" spans="1:3" ht="94.5">
      <c r="A21" s="239">
        <v>816</v>
      </c>
      <c r="B21" s="250" t="s">
        <v>670</v>
      </c>
      <c r="C21" s="240" t="s">
        <v>669</v>
      </c>
    </row>
    <row r="22" spans="1:3">
      <c r="A22" s="239">
        <v>821</v>
      </c>
      <c r="B22" s="260" t="s">
        <v>668</v>
      </c>
      <c r="C22" s="261"/>
    </row>
    <row r="23" spans="1:3" ht="63">
      <c r="A23" s="248">
        <v>821</v>
      </c>
      <c r="B23" s="238" t="s">
        <v>667</v>
      </c>
      <c r="C23" s="240" t="s">
        <v>666</v>
      </c>
    </row>
    <row r="24" spans="1:3" ht="18.75" customHeight="1">
      <c r="A24" s="249">
        <v>992</v>
      </c>
      <c r="B24" s="262" t="s">
        <v>665</v>
      </c>
      <c r="C24" s="262"/>
    </row>
    <row r="25" spans="1:3" ht="63">
      <c r="A25" s="248">
        <v>992</v>
      </c>
      <c r="B25" s="239" t="s">
        <v>664</v>
      </c>
      <c r="C25" s="240" t="s">
        <v>663</v>
      </c>
    </row>
    <row r="26" spans="1:3" ht="31.5">
      <c r="A26" s="239">
        <v>992</v>
      </c>
      <c r="B26" s="239" t="s">
        <v>662</v>
      </c>
      <c r="C26" s="240" t="s">
        <v>661</v>
      </c>
    </row>
    <row r="27" spans="1:3" ht="63">
      <c r="A27" s="239">
        <v>992</v>
      </c>
      <c r="B27" s="239" t="s">
        <v>660</v>
      </c>
      <c r="C27" s="240" t="s">
        <v>659</v>
      </c>
    </row>
    <row r="28" spans="1:3" ht="47.25">
      <c r="A28" s="239">
        <v>992</v>
      </c>
      <c r="B28" s="239" t="s">
        <v>658</v>
      </c>
      <c r="C28" s="240" t="s">
        <v>657</v>
      </c>
    </row>
    <row r="29" spans="1:3" ht="95.25">
      <c r="A29" s="239">
        <v>992</v>
      </c>
      <c r="B29" s="239" t="s">
        <v>656</v>
      </c>
      <c r="C29" s="247" t="s">
        <v>655</v>
      </c>
    </row>
    <row r="30" spans="1:3" ht="95.25">
      <c r="A30" s="239">
        <v>992</v>
      </c>
      <c r="B30" s="239" t="s">
        <v>654</v>
      </c>
      <c r="C30" s="247" t="s">
        <v>653</v>
      </c>
    </row>
    <row r="31" spans="1:3" ht="79.5">
      <c r="A31" s="239">
        <v>992</v>
      </c>
      <c r="B31" s="239" t="s">
        <v>652</v>
      </c>
      <c r="C31" s="247" t="s">
        <v>651</v>
      </c>
    </row>
    <row r="32" spans="1:3" ht="83.25" customHeight="1">
      <c r="A32" s="239">
        <v>992</v>
      </c>
      <c r="B32" s="239" t="s">
        <v>650</v>
      </c>
      <c r="C32" s="247" t="s">
        <v>649</v>
      </c>
    </row>
    <row r="33" spans="1:3" ht="48">
      <c r="A33" s="239">
        <v>992</v>
      </c>
      <c r="B33" s="239" t="s">
        <v>648</v>
      </c>
      <c r="C33" s="247" t="s">
        <v>285</v>
      </c>
    </row>
    <row r="34" spans="1:3" ht="95.25">
      <c r="A34" s="239">
        <v>992</v>
      </c>
      <c r="B34" s="239" t="s">
        <v>647</v>
      </c>
      <c r="C34" s="247" t="s">
        <v>646</v>
      </c>
    </row>
    <row r="35" spans="1:3" ht="66.75" customHeight="1">
      <c r="A35" s="239">
        <v>992</v>
      </c>
      <c r="B35" s="239" t="s">
        <v>645</v>
      </c>
      <c r="C35" s="240" t="s">
        <v>644</v>
      </c>
    </row>
    <row r="36" spans="1:3" ht="110.25">
      <c r="A36" s="239">
        <v>992</v>
      </c>
      <c r="B36" s="239" t="s">
        <v>643</v>
      </c>
      <c r="C36" s="240" t="s">
        <v>642</v>
      </c>
    </row>
    <row r="37" spans="1:3" ht="78.75">
      <c r="A37" s="239">
        <v>992</v>
      </c>
      <c r="B37" s="239" t="s">
        <v>641</v>
      </c>
      <c r="C37" s="240" t="s">
        <v>640</v>
      </c>
    </row>
    <row r="38" spans="1:3" ht="47.25">
      <c r="A38" s="239">
        <v>992</v>
      </c>
      <c r="B38" s="239" t="s">
        <v>639</v>
      </c>
      <c r="C38" s="240" t="s">
        <v>638</v>
      </c>
    </row>
    <row r="39" spans="1:3" s="246" customFormat="1" ht="47.25">
      <c r="A39" s="239">
        <v>992</v>
      </c>
      <c r="B39" s="239" t="s">
        <v>637</v>
      </c>
      <c r="C39" s="240" t="s">
        <v>636</v>
      </c>
    </row>
    <row r="40" spans="1:3" ht="94.5">
      <c r="A40" s="239">
        <v>992</v>
      </c>
      <c r="B40" s="239" t="s">
        <v>635</v>
      </c>
      <c r="C40" s="240" t="s">
        <v>634</v>
      </c>
    </row>
    <row r="41" spans="1:3" ht="47.25">
      <c r="A41" s="239">
        <v>992</v>
      </c>
      <c r="B41" s="239" t="s">
        <v>633</v>
      </c>
      <c r="C41" s="240" t="s">
        <v>632</v>
      </c>
    </row>
    <row r="42" spans="1:3" ht="78.75">
      <c r="A42" s="239">
        <v>992</v>
      </c>
      <c r="B42" s="239" t="s">
        <v>631</v>
      </c>
      <c r="C42" s="240" t="s">
        <v>630</v>
      </c>
    </row>
    <row r="43" spans="1:3" ht="63">
      <c r="A43" s="239">
        <v>992</v>
      </c>
      <c r="B43" s="239" t="s">
        <v>629</v>
      </c>
      <c r="C43" s="240" t="s">
        <v>628</v>
      </c>
    </row>
    <row r="44" spans="1:3" ht="47.25">
      <c r="A44" s="239">
        <v>992</v>
      </c>
      <c r="B44" s="239" t="s">
        <v>627</v>
      </c>
      <c r="C44" s="240" t="s">
        <v>626</v>
      </c>
    </row>
    <row r="45" spans="1:3" ht="63">
      <c r="A45" s="239">
        <v>992</v>
      </c>
      <c r="B45" s="239" t="s">
        <v>625</v>
      </c>
      <c r="C45" s="240" t="s">
        <v>624</v>
      </c>
    </row>
    <row r="46" spans="1:3" ht="63">
      <c r="A46" s="239">
        <v>992</v>
      </c>
      <c r="B46" s="239" t="s">
        <v>623</v>
      </c>
      <c r="C46" s="240" t="s">
        <v>622</v>
      </c>
    </row>
    <row r="47" spans="1:3" ht="47.25">
      <c r="A47" s="239">
        <v>992</v>
      </c>
      <c r="B47" s="239" t="s">
        <v>286</v>
      </c>
      <c r="C47" s="240" t="s">
        <v>287</v>
      </c>
    </row>
    <row r="48" spans="1:3" ht="47.25">
      <c r="A48" s="239">
        <v>992</v>
      </c>
      <c r="B48" s="239" t="s">
        <v>621</v>
      </c>
      <c r="C48" s="240" t="s">
        <v>620</v>
      </c>
    </row>
    <row r="49" spans="1:3" ht="31.5">
      <c r="A49" s="239">
        <v>992</v>
      </c>
      <c r="B49" s="239" t="s">
        <v>288</v>
      </c>
      <c r="C49" s="240" t="s">
        <v>289</v>
      </c>
    </row>
    <row r="50" spans="1:3" ht="31.5">
      <c r="A50" s="239">
        <v>992</v>
      </c>
      <c r="B50" s="239" t="s">
        <v>619</v>
      </c>
      <c r="C50" s="240" t="s">
        <v>618</v>
      </c>
    </row>
    <row r="51" spans="1:3" ht="126">
      <c r="A51" s="239">
        <v>992</v>
      </c>
      <c r="B51" s="239" t="s">
        <v>617</v>
      </c>
      <c r="C51" s="240" t="s">
        <v>616</v>
      </c>
    </row>
    <row r="52" spans="1:3" ht="126">
      <c r="A52" s="239">
        <v>992</v>
      </c>
      <c r="B52" s="239" t="s">
        <v>615</v>
      </c>
      <c r="C52" s="240" t="s">
        <v>614</v>
      </c>
    </row>
    <row r="53" spans="1:3" ht="110.25">
      <c r="A53" s="239">
        <v>992</v>
      </c>
      <c r="B53" s="239" t="s">
        <v>613</v>
      </c>
      <c r="C53" s="240" t="s">
        <v>612</v>
      </c>
    </row>
    <row r="54" spans="1:3" ht="110.25">
      <c r="A54" s="239">
        <v>992</v>
      </c>
      <c r="B54" s="239" t="s">
        <v>611</v>
      </c>
      <c r="C54" s="240" t="s">
        <v>610</v>
      </c>
    </row>
    <row r="55" spans="1:3" ht="114" customHeight="1">
      <c r="A55" s="239">
        <v>992</v>
      </c>
      <c r="B55" s="239" t="s">
        <v>609</v>
      </c>
      <c r="C55" s="240" t="s">
        <v>608</v>
      </c>
    </row>
    <row r="56" spans="1:3" ht="126">
      <c r="A56" s="239">
        <v>992</v>
      </c>
      <c r="B56" s="239" t="s">
        <v>607</v>
      </c>
      <c r="C56" s="240" t="s">
        <v>606</v>
      </c>
    </row>
    <row r="57" spans="1:3" ht="63">
      <c r="A57" s="239">
        <v>992</v>
      </c>
      <c r="B57" s="239" t="s">
        <v>605</v>
      </c>
      <c r="C57" s="240" t="s">
        <v>604</v>
      </c>
    </row>
    <row r="58" spans="1:3" ht="78.75">
      <c r="A58" s="239">
        <v>992</v>
      </c>
      <c r="B58" s="239" t="s">
        <v>603</v>
      </c>
      <c r="C58" s="240" t="s">
        <v>602</v>
      </c>
    </row>
    <row r="59" spans="1:3" ht="64.5" customHeight="1">
      <c r="A59" s="239">
        <v>992</v>
      </c>
      <c r="B59" s="239" t="s">
        <v>601</v>
      </c>
      <c r="C59" s="240" t="s">
        <v>600</v>
      </c>
    </row>
    <row r="60" spans="1:3" ht="33.75" customHeight="1">
      <c r="A60" s="239">
        <v>992</v>
      </c>
      <c r="B60" s="239" t="s">
        <v>599</v>
      </c>
      <c r="C60" s="240" t="s">
        <v>598</v>
      </c>
    </row>
    <row r="61" spans="1:3" ht="63.75">
      <c r="A61" s="239">
        <v>992</v>
      </c>
      <c r="B61" s="239" t="s">
        <v>597</v>
      </c>
      <c r="C61" s="247" t="s">
        <v>596</v>
      </c>
    </row>
    <row r="62" spans="1:3" ht="78.75">
      <c r="A62" s="239">
        <v>992</v>
      </c>
      <c r="B62" s="238" t="s">
        <v>595</v>
      </c>
      <c r="C62" s="240" t="s">
        <v>594</v>
      </c>
    </row>
    <row r="63" spans="1:3" ht="63">
      <c r="A63" s="239">
        <v>992</v>
      </c>
      <c r="B63" s="238" t="s">
        <v>593</v>
      </c>
      <c r="C63" s="240" t="s">
        <v>592</v>
      </c>
    </row>
    <row r="64" spans="1:3" ht="47.25">
      <c r="A64" s="239">
        <v>992</v>
      </c>
      <c r="B64" s="239" t="s">
        <v>591</v>
      </c>
      <c r="C64" s="240" t="s">
        <v>590</v>
      </c>
    </row>
    <row r="65" spans="1:3" s="246" customFormat="1" ht="63">
      <c r="A65" s="239">
        <v>992</v>
      </c>
      <c r="B65" s="238" t="s">
        <v>589</v>
      </c>
      <c r="C65" s="240" t="s">
        <v>588</v>
      </c>
    </row>
    <row r="66" spans="1:3" s="246" customFormat="1" ht="63">
      <c r="A66" s="239">
        <v>992</v>
      </c>
      <c r="B66" s="238" t="s">
        <v>587</v>
      </c>
      <c r="C66" s="240" t="s">
        <v>586</v>
      </c>
    </row>
    <row r="67" spans="1:3" ht="78.75">
      <c r="A67" s="239">
        <v>992</v>
      </c>
      <c r="B67" s="238" t="s">
        <v>585</v>
      </c>
      <c r="C67" s="240" t="s">
        <v>584</v>
      </c>
    </row>
    <row r="68" spans="1:3" ht="63">
      <c r="A68" s="239">
        <v>992</v>
      </c>
      <c r="B68" s="238" t="s">
        <v>583</v>
      </c>
      <c r="C68" s="240" t="s">
        <v>582</v>
      </c>
    </row>
    <row r="69" spans="1:3" ht="51.75" customHeight="1">
      <c r="A69" s="239">
        <v>992</v>
      </c>
      <c r="B69" s="238" t="s">
        <v>581</v>
      </c>
      <c r="C69" s="240" t="s">
        <v>580</v>
      </c>
    </row>
    <row r="70" spans="1:3" ht="63">
      <c r="A70" s="239">
        <v>992</v>
      </c>
      <c r="B70" s="238" t="s">
        <v>579</v>
      </c>
      <c r="C70" s="240" t="s">
        <v>578</v>
      </c>
    </row>
    <row r="71" spans="1:3" ht="64.5" customHeight="1">
      <c r="A71" s="239">
        <v>992</v>
      </c>
      <c r="B71" s="238" t="s">
        <v>577</v>
      </c>
      <c r="C71" s="240" t="s">
        <v>576</v>
      </c>
    </row>
    <row r="72" spans="1:3" ht="63">
      <c r="A72" s="239">
        <v>992</v>
      </c>
      <c r="B72" s="238" t="s">
        <v>575</v>
      </c>
      <c r="C72" s="240" t="s">
        <v>574</v>
      </c>
    </row>
    <row r="73" spans="1:3" ht="94.5">
      <c r="A73" s="239">
        <v>992</v>
      </c>
      <c r="B73" s="238" t="s">
        <v>573</v>
      </c>
      <c r="C73" s="240" t="s">
        <v>572</v>
      </c>
    </row>
    <row r="74" spans="1:3" ht="63">
      <c r="A74" s="239">
        <v>992</v>
      </c>
      <c r="B74" s="238" t="s">
        <v>571</v>
      </c>
      <c r="C74" s="240" t="s">
        <v>570</v>
      </c>
    </row>
    <row r="75" spans="1:3" ht="110.25">
      <c r="A75" s="239">
        <v>992</v>
      </c>
      <c r="B75" s="238" t="s">
        <v>569</v>
      </c>
      <c r="C75" s="240" t="s">
        <v>568</v>
      </c>
    </row>
    <row r="76" spans="1:3" ht="47.25">
      <c r="A76" s="239">
        <v>992</v>
      </c>
      <c r="B76" s="238" t="s">
        <v>567</v>
      </c>
      <c r="C76" s="237" t="s">
        <v>566</v>
      </c>
    </row>
    <row r="77" spans="1:3" ht="31.5">
      <c r="A77" s="239">
        <v>992</v>
      </c>
      <c r="B77" s="238" t="s">
        <v>565</v>
      </c>
      <c r="C77" s="237" t="s">
        <v>564</v>
      </c>
    </row>
    <row r="78" spans="1:3" ht="78.75">
      <c r="A78" s="239">
        <v>992</v>
      </c>
      <c r="B78" s="238" t="s">
        <v>563</v>
      </c>
      <c r="C78" s="237" t="s">
        <v>562</v>
      </c>
    </row>
    <row r="79" spans="1:3" ht="31.5">
      <c r="A79" s="239">
        <v>992</v>
      </c>
      <c r="B79" s="117" t="s">
        <v>561</v>
      </c>
      <c r="C79" s="243" t="s">
        <v>560</v>
      </c>
    </row>
    <row r="80" spans="1:3" ht="31.5">
      <c r="A80" s="239">
        <v>992</v>
      </c>
      <c r="B80" s="239" t="s">
        <v>559</v>
      </c>
      <c r="C80" s="240" t="s">
        <v>558</v>
      </c>
    </row>
    <row r="81" spans="1:3" ht="32.25">
      <c r="A81" s="239">
        <v>992</v>
      </c>
      <c r="B81" s="239" t="s">
        <v>557</v>
      </c>
      <c r="C81" s="241" t="s">
        <v>556</v>
      </c>
    </row>
    <row r="82" spans="1:3" ht="48">
      <c r="A82" s="239">
        <v>992</v>
      </c>
      <c r="B82" s="239" t="s">
        <v>555</v>
      </c>
      <c r="C82" s="241" t="s">
        <v>554</v>
      </c>
    </row>
    <row r="83" spans="1:3" ht="63.75">
      <c r="A83" s="239">
        <v>992</v>
      </c>
      <c r="B83" s="239" t="s">
        <v>553</v>
      </c>
      <c r="C83" s="241" t="s">
        <v>552</v>
      </c>
    </row>
    <row r="84" spans="1:3">
      <c r="A84" s="239">
        <v>992</v>
      </c>
      <c r="B84" s="239" t="s">
        <v>551</v>
      </c>
      <c r="C84" s="241" t="s">
        <v>550</v>
      </c>
    </row>
    <row r="85" spans="1:3" ht="63.75">
      <c r="A85" s="239">
        <v>992</v>
      </c>
      <c r="B85" s="239" t="s">
        <v>549</v>
      </c>
      <c r="C85" s="241" t="s">
        <v>548</v>
      </c>
    </row>
    <row r="86" spans="1:3" ht="82.5" customHeight="1">
      <c r="A86" s="239">
        <v>992</v>
      </c>
      <c r="B86" s="239" t="s">
        <v>547</v>
      </c>
      <c r="C86" s="245" t="s">
        <v>546</v>
      </c>
    </row>
    <row r="87" spans="1:3" ht="111">
      <c r="A87" s="239">
        <v>992</v>
      </c>
      <c r="B87" s="239" t="s">
        <v>545</v>
      </c>
      <c r="C87" s="241" t="s">
        <v>544</v>
      </c>
    </row>
    <row r="88" spans="1:3" ht="32.25">
      <c r="A88" s="239">
        <v>992</v>
      </c>
      <c r="B88" s="239" t="s">
        <v>543</v>
      </c>
      <c r="C88" s="241" t="s">
        <v>542</v>
      </c>
    </row>
    <row r="89" spans="1:3" ht="48">
      <c r="A89" s="239">
        <v>992</v>
      </c>
      <c r="B89" s="239" t="s">
        <v>541</v>
      </c>
      <c r="C89" s="241" t="s">
        <v>540</v>
      </c>
    </row>
    <row r="90" spans="1:3" ht="79.5">
      <c r="A90" s="239">
        <v>992</v>
      </c>
      <c r="B90" s="239" t="s">
        <v>539</v>
      </c>
      <c r="C90" s="241" t="s">
        <v>538</v>
      </c>
    </row>
    <row r="91" spans="1:3" ht="111">
      <c r="A91" s="239">
        <v>992</v>
      </c>
      <c r="B91" s="239" t="s">
        <v>537</v>
      </c>
      <c r="C91" s="241" t="s">
        <v>536</v>
      </c>
    </row>
    <row r="92" spans="1:3" ht="32.25">
      <c r="A92" s="239">
        <v>992</v>
      </c>
      <c r="B92" s="244" t="s">
        <v>535</v>
      </c>
      <c r="C92" s="118" t="s">
        <v>534</v>
      </c>
    </row>
    <row r="93" spans="1:3">
      <c r="A93" s="239">
        <v>992</v>
      </c>
      <c r="B93" s="244" t="s">
        <v>533</v>
      </c>
      <c r="C93" s="118" t="s">
        <v>290</v>
      </c>
    </row>
    <row r="94" spans="1:3" ht="48">
      <c r="A94" s="239">
        <v>992</v>
      </c>
      <c r="B94" s="239" t="s">
        <v>416</v>
      </c>
      <c r="C94" s="118" t="s">
        <v>291</v>
      </c>
    </row>
    <row r="95" spans="1:3" ht="95.25">
      <c r="A95" s="239">
        <v>992</v>
      </c>
      <c r="B95" s="239" t="s">
        <v>417</v>
      </c>
      <c r="C95" s="118" t="s">
        <v>383</v>
      </c>
    </row>
    <row r="96" spans="1:3" ht="66" customHeight="1">
      <c r="A96" s="239">
        <v>992</v>
      </c>
      <c r="B96" s="239" t="s">
        <v>532</v>
      </c>
      <c r="C96" s="201" t="s">
        <v>531</v>
      </c>
    </row>
    <row r="97" spans="1:3" ht="63.75">
      <c r="A97" s="239">
        <v>992</v>
      </c>
      <c r="B97" s="239" t="s">
        <v>530</v>
      </c>
      <c r="C97" s="118" t="s">
        <v>529</v>
      </c>
    </row>
    <row r="98" spans="1:3" ht="95.25">
      <c r="A98" s="239">
        <v>992</v>
      </c>
      <c r="B98" s="239" t="s">
        <v>528</v>
      </c>
      <c r="C98" s="118" t="s">
        <v>527</v>
      </c>
    </row>
    <row r="99" spans="1:3" ht="32.25">
      <c r="A99" s="239">
        <v>992</v>
      </c>
      <c r="B99" s="239" t="s">
        <v>526</v>
      </c>
      <c r="C99" s="118" t="s">
        <v>525</v>
      </c>
    </row>
    <row r="100" spans="1:3" ht="32.25">
      <c r="A100" s="239">
        <v>992</v>
      </c>
      <c r="B100" s="239" t="s">
        <v>524</v>
      </c>
      <c r="C100" s="118" t="s">
        <v>523</v>
      </c>
    </row>
    <row r="101" spans="1:3" ht="48">
      <c r="A101" s="239">
        <v>992</v>
      </c>
      <c r="B101" s="239" t="s">
        <v>522</v>
      </c>
      <c r="C101" s="118" t="s">
        <v>521</v>
      </c>
    </row>
    <row r="102" spans="1:3" ht="48">
      <c r="A102" s="239">
        <v>992</v>
      </c>
      <c r="B102" s="239" t="s">
        <v>520</v>
      </c>
      <c r="C102" s="118" t="s">
        <v>519</v>
      </c>
    </row>
    <row r="103" spans="1:3" ht="126.75">
      <c r="A103" s="239">
        <v>992</v>
      </c>
      <c r="B103" s="239" t="s">
        <v>518</v>
      </c>
      <c r="C103" s="118" t="s">
        <v>517</v>
      </c>
    </row>
    <row r="104" spans="1:3" ht="48">
      <c r="A104" s="239">
        <v>992</v>
      </c>
      <c r="B104" s="239" t="s">
        <v>516</v>
      </c>
      <c r="C104" s="118" t="s">
        <v>515</v>
      </c>
    </row>
    <row r="105" spans="1:3" ht="94.5">
      <c r="A105" s="239">
        <v>992</v>
      </c>
      <c r="B105" s="239" t="s">
        <v>514</v>
      </c>
      <c r="C105" s="240" t="s">
        <v>513</v>
      </c>
    </row>
    <row r="106" spans="1:3" ht="48.75" customHeight="1">
      <c r="A106" s="239">
        <v>992</v>
      </c>
      <c r="B106" s="239" t="s">
        <v>512</v>
      </c>
      <c r="C106" s="240" t="s">
        <v>511</v>
      </c>
    </row>
    <row r="107" spans="1:3" ht="31.5">
      <c r="A107" s="239">
        <v>992</v>
      </c>
      <c r="B107" s="239" t="s">
        <v>510</v>
      </c>
      <c r="C107" s="240" t="s">
        <v>509</v>
      </c>
    </row>
    <row r="108" spans="1:3" ht="126">
      <c r="A108" s="239">
        <v>992</v>
      </c>
      <c r="B108" s="117" t="s">
        <v>508</v>
      </c>
      <c r="C108" s="240" t="s">
        <v>507</v>
      </c>
    </row>
    <row r="109" spans="1:3" ht="78.75">
      <c r="A109" s="239">
        <v>992</v>
      </c>
      <c r="B109" s="117" t="s">
        <v>506</v>
      </c>
      <c r="C109" s="240" t="s">
        <v>505</v>
      </c>
    </row>
    <row r="110" spans="1:3" ht="33.75" customHeight="1">
      <c r="A110" s="239">
        <v>992</v>
      </c>
      <c r="B110" s="117" t="s">
        <v>504</v>
      </c>
      <c r="C110" s="240" t="s">
        <v>503</v>
      </c>
    </row>
    <row r="111" spans="1:3" ht="78.75">
      <c r="A111" s="239">
        <v>992</v>
      </c>
      <c r="B111" s="117" t="s">
        <v>502</v>
      </c>
      <c r="C111" s="243" t="s">
        <v>501</v>
      </c>
    </row>
    <row r="112" spans="1:3" ht="47.25">
      <c r="A112" s="239">
        <v>992</v>
      </c>
      <c r="B112" s="117" t="s">
        <v>500</v>
      </c>
      <c r="C112" s="243" t="s">
        <v>499</v>
      </c>
    </row>
    <row r="113" spans="1:3" ht="78.75">
      <c r="A113" s="239">
        <v>992</v>
      </c>
      <c r="B113" s="117" t="s">
        <v>498</v>
      </c>
      <c r="C113" s="242" t="s">
        <v>497</v>
      </c>
    </row>
    <row r="114" spans="1:3" ht="47.25">
      <c r="A114" s="239">
        <v>992</v>
      </c>
      <c r="B114" s="117" t="s">
        <v>496</v>
      </c>
      <c r="C114" s="242" t="s">
        <v>495</v>
      </c>
    </row>
    <row r="115" spans="1:3" ht="47.25">
      <c r="A115" s="239">
        <v>992</v>
      </c>
      <c r="B115" s="117" t="s">
        <v>494</v>
      </c>
      <c r="C115" s="242" t="s">
        <v>493</v>
      </c>
    </row>
    <row r="116" spans="1:3" ht="63.75">
      <c r="A116" s="239">
        <v>992</v>
      </c>
      <c r="B116" s="239" t="s">
        <v>679</v>
      </c>
      <c r="C116" s="241" t="s">
        <v>492</v>
      </c>
    </row>
    <row r="117" spans="1:3" ht="48">
      <c r="A117" s="239">
        <v>992</v>
      </c>
      <c r="B117" s="239" t="s">
        <v>491</v>
      </c>
      <c r="C117" s="241" t="s">
        <v>490</v>
      </c>
    </row>
    <row r="118" spans="1:3" ht="48">
      <c r="A118" s="239">
        <v>992</v>
      </c>
      <c r="B118" s="239" t="s">
        <v>489</v>
      </c>
      <c r="C118" s="241" t="s">
        <v>488</v>
      </c>
    </row>
    <row r="119" spans="1:3" ht="47.25">
      <c r="A119" s="239">
        <v>992</v>
      </c>
      <c r="B119" s="239" t="s">
        <v>487</v>
      </c>
      <c r="C119" s="240" t="s">
        <v>486</v>
      </c>
    </row>
    <row r="120" spans="1:3" ht="47.25">
      <c r="A120" s="239">
        <v>992</v>
      </c>
      <c r="B120" s="239" t="s">
        <v>485</v>
      </c>
      <c r="C120" s="240" t="s">
        <v>484</v>
      </c>
    </row>
    <row r="121" spans="1:3" ht="63">
      <c r="A121" s="239">
        <v>992</v>
      </c>
      <c r="B121" s="239" t="s">
        <v>483</v>
      </c>
      <c r="C121" s="240" t="s">
        <v>482</v>
      </c>
    </row>
    <row r="122" spans="1:3" ht="63">
      <c r="A122" s="239">
        <v>992</v>
      </c>
      <c r="B122" s="238" t="s">
        <v>481</v>
      </c>
      <c r="C122" s="237" t="s">
        <v>480</v>
      </c>
    </row>
    <row r="123" spans="1:3" ht="36.75" customHeight="1">
      <c r="A123" s="239">
        <v>992</v>
      </c>
      <c r="B123" s="238" t="s">
        <v>479</v>
      </c>
      <c r="C123" s="237" t="s">
        <v>478</v>
      </c>
    </row>
    <row r="124" spans="1:3" ht="47.25">
      <c r="A124" s="239">
        <v>992</v>
      </c>
      <c r="B124" s="238" t="s">
        <v>477</v>
      </c>
      <c r="C124" s="237" t="s">
        <v>476</v>
      </c>
    </row>
    <row r="125" spans="1:3" ht="47.25">
      <c r="A125" s="239">
        <v>992</v>
      </c>
      <c r="B125" s="238" t="s">
        <v>475</v>
      </c>
      <c r="C125" s="237" t="s">
        <v>474</v>
      </c>
    </row>
    <row r="126" spans="1:3" ht="47.25">
      <c r="A126" s="239">
        <v>992</v>
      </c>
      <c r="B126" s="238" t="s">
        <v>473</v>
      </c>
      <c r="C126" s="237" t="s">
        <v>472</v>
      </c>
    </row>
    <row r="127" spans="1:3" ht="31.5">
      <c r="A127" s="239">
        <v>992</v>
      </c>
      <c r="B127" s="238" t="s">
        <v>471</v>
      </c>
      <c r="C127" s="237" t="s">
        <v>292</v>
      </c>
    </row>
    <row r="128" spans="1:3" ht="31.5">
      <c r="A128" s="239">
        <v>992</v>
      </c>
      <c r="B128" s="238" t="s">
        <v>470</v>
      </c>
      <c r="C128" s="237" t="s">
        <v>293</v>
      </c>
    </row>
    <row r="129" spans="1:3" ht="47.25">
      <c r="A129" s="239">
        <v>992</v>
      </c>
      <c r="B129" s="238" t="s">
        <v>469</v>
      </c>
      <c r="C129" s="237" t="s">
        <v>468</v>
      </c>
    </row>
    <row r="130" spans="1:3" ht="47.25">
      <c r="A130" s="239">
        <v>992</v>
      </c>
      <c r="B130" s="238" t="s">
        <v>467</v>
      </c>
      <c r="C130" s="237" t="s">
        <v>466</v>
      </c>
    </row>
    <row r="131" spans="1:3" ht="47.25">
      <c r="A131" s="239">
        <v>992</v>
      </c>
      <c r="B131" s="238" t="s">
        <v>465</v>
      </c>
      <c r="C131" s="237" t="s">
        <v>464</v>
      </c>
    </row>
    <row r="132" spans="1:3" ht="110.25">
      <c r="A132" s="239">
        <v>992</v>
      </c>
      <c r="B132" s="238" t="s">
        <v>463</v>
      </c>
      <c r="C132" s="237" t="s">
        <v>462</v>
      </c>
    </row>
    <row r="133" spans="1:3" ht="126">
      <c r="A133" s="239">
        <v>992</v>
      </c>
      <c r="B133" s="238" t="s">
        <v>461</v>
      </c>
      <c r="C133" s="237" t="s">
        <v>460</v>
      </c>
    </row>
    <row r="134" spans="1:3" ht="126">
      <c r="A134" s="239">
        <v>992</v>
      </c>
      <c r="B134" s="238" t="s">
        <v>459</v>
      </c>
      <c r="C134" s="237" t="s">
        <v>458</v>
      </c>
    </row>
    <row r="135" spans="1:3">
      <c r="A135" s="259" t="s">
        <v>457</v>
      </c>
      <c r="B135" s="259"/>
      <c r="C135" s="259"/>
    </row>
    <row r="136" spans="1:3">
      <c r="A136" s="236"/>
      <c r="B136" s="236"/>
      <c r="C136" s="236"/>
    </row>
    <row r="137" spans="1:3">
      <c r="A137" s="236"/>
      <c r="B137" s="236"/>
      <c r="C137" s="236"/>
    </row>
    <row r="138" spans="1:3">
      <c r="A138" s="236"/>
      <c r="B138" s="236"/>
      <c r="C138" s="236"/>
    </row>
    <row r="139" spans="1:3">
      <c r="A139" s="6" t="s">
        <v>456</v>
      </c>
      <c r="B139" s="235"/>
      <c r="C139" s="234"/>
    </row>
    <row r="140" spans="1:3">
      <c r="A140" s="233" t="s">
        <v>455</v>
      </c>
      <c r="B140" s="7"/>
      <c r="C140" s="8"/>
    </row>
    <row r="141" spans="1:3">
      <c r="A141" s="1" t="s">
        <v>454</v>
      </c>
      <c r="B141" s="7"/>
      <c r="C141" s="11" t="s">
        <v>151</v>
      </c>
    </row>
  </sheetData>
  <sheetProtection selectLockedCells="1" selectUnlockedCells="1"/>
  <mergeCells count="14">
    <mergeCell ref="A135:C135"/>
    <mergeCell ref="B22:C22"/>
    <mergeCell ref="B24:C24"/>
    <mergeCell ref="A14:C14"/>
    <mergeCell ref="A15:C15"/>
    <mergeCell ref="A17:B17"/>
    <mergeCell ref="C17:C18"/>
    <mergeCell ref="B20:C20"/>
    <mergeCell ref="B13:C13"/>
    <mergeCell ref="B4:C4"/>
    <mergeCell ref="B7:C7"/>
    <mergeCell ref="B10:C10"/>
    <mergeCell ref="B11:C11"/>
    <mergeCell ref="B12:C12"/>
  </mergeCells>
  <pageMargins left="1.1811023622047245" right="0.39370078740157483" top="0.78740157480314965" bottom="0.78740157480314965" header="0.51181102362204722" footer="0.51181102362204722"/>
  <pageSetup paperSize="9" scale="99" firstPageNumber="0" orientation="portrait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view="pageBreakPreview" zoomScaleNormal="75" zoomScaleSheetLayoutView="100" workbookViewId="0">
      <selection activeCell="B12" sqref="B12:C12"/>
    </sheetView>
  </sheetViews>
  <sheetFormatPr defaultRowHeight="18.75"/>
  <cols>
    <col min="1" max="1" width="29" style="9" customWidth="1"/>
    <col min="2" max="2" width="44.140625" style="7" customWidth="1"/>
    <col min="3" max="3" width="13.28515625" style="10" customWidth="1"/>
    <col min="4" max="4" width="30.7109375" style="9" customWidth="1"/>
    <col min="5" max="16384" width="9.140625" style="9"/>
  </cols>
  <sheetData>
    <row r="1" spans="1:3">
      <c r="B1" s="26"/>
      <c r="C1" s="230" t="s">
        <v>30</v>
      </c>
    </row>
    <row r="2" spans="1:3">
      <c r="B2" s="26"/>
      <c r="C2" s="230" t="s">
        <v>440</v>
      </c>
    </row>
    <row r="3" spans="1:3">
      <c r="B3" s="23"/>
      <c r="C3" s="230" t="s">
        <v>0</v>
      </c>
    </row>
    <row r="4" spans="1:3">
      <c r="B4" s="256" t="s">
        <v>682</v>
      </c>
      <c r="C4" s="256"/>
    </row>
    <row r="5" spans="1:3" ht="12" customHeight="1"/>
    <row r="6" spans="1:3">
      <c r="B6" s="26"/>
      <c r="C6" s="230" t="s">
        <v>444</v>
      </c>
    </row>
    <row r="7" spans="1:3">
      <c r="B7" s="257" t="s">
        <v>1</v>
      </c>
      <c r="C7" s="257"/>
    </row>
    <row r="8" spans="1:3">
      <c r="B8" s="26"/>
      <c r="C8" s="230" t="s">
        <v>2</v>
      </c>
    </row>
    <row r="9" spans="1:3">
      <c r="B9" s="23"/>
      <c r="C9" s="230" t="s">
        <v>0</v>
      </c>
    </row>
    <row r="10" spans="1:3">
      <c r="B10" s="256" t="s">
        <v>443</v>
      </c>
      <c r="C10" s="256"/>
    </row>
    <row r="11" spans="1:3">
      <c r="B11" s="258" t="s">
        <v>441</v>
      </c>
      <c r="C11" s="258"/>
    </row>
    <row r="12" spans="1:3">
      <c r="B12" s="258" t="s">
        <v>442</v>
      </c>
      <c r="C12" s="258"/>
    </row>
    <row r="13" spans="1:3">
      <c r="B13" s="256" t="s">
        <v>683</v>
      </c>
      <c r="C13" s="256"/>
    </row>
    <row r="14" spans="1:3" ht="77.25" customHeight="1">
      <c r="A14" s="267" t="s">
        <v>411</v>
      </c>
      <c r="B14" s="267"/>
      <c r="C14" s="267"/>
    </row>
    <row r="16" spans="1:3">
      <c r="C16" s="11" t="s">
        <v>5</v>
      </c>
    </row>
    <row r="17" spans="1:3">
      <c r="A17" s="119" t="s">
        <v>6</v>
      </c>
      <c r="B17" s="120" t="s">
        <v>7</v>
      </c>
      <c r="C17" s="121" t="s">
        <v>8</v>
      </c>
    </row>
    <row r="18" spans="1:3">
      <c r="A18" s="122">
        <v>1</v>
      </c>
      <c r="B18" s="123">
        <v>2</v>
      </c>
      <c r="C18" s="123">
        <v>3</v>
      </c>
    </row>
    <row r="19" spans="1:3" ht="24.75" customHeight="1">
      <c r="A19" s="93" t="s">
        <v>9</v>
      </c>
      <c r="B19" s="95" t="s">
        <v>10</v>
      </c>
      <c r="C19" s="124">
        <f>C20+C22+C24+C26+C27+C30+C32+C23+C25+C28+C31+C21+C29</f>
        <v>109111</v>
      </c>
    </row>
    <row r="20" spans="1:3" ht="24.75" customHeight="1">
      <c r="A20" s="125" t="s">
        <v>11</v>
      </c>
      <c r="B20" s="80" t="s">
        <v>12</v>
      </c>
      <c r="C20" s="124">
        <v>37000</v>
      </c>
    </row>
    <row r="21" spans="1:3" ht="145.5" customHeight="1">
      <c r="A21" s="117" t="s">
        <v>185</v>
      </c>
      <c r="B21" s="80" t="s">
        <v>412</v>
      </c>
      <c r="C21" s="145">
        <v>8600</v>
      </c>
    </row>
    <row r="22" spans="1:3" ht="25.5" customHeight="1">
      <c r="A22" s="125" t="s">
        <v>13</v>
      </c>
      <c r="B22" s="80" t="s">
        <v>14</v>
      </c>
      <c r="C22" s="124">
        <v>270</v>
      </c>
    </row>
    <row r="23" spans="1:3" ht="78.75" customHeight="1">
      <c r="A23" s="125" t="s">
        <v>375</v>
      </c>
      <c r="B23" s="80" t="s">
        <v>376</v>
      </c>
      <c r="C23" s="124">
        <v>9000</v>
      </c>
    </row>
    <row r="24" spans="1:3" hidden="1">
      <c r="A24" s="125" t="s">
        <v>15</v>
      </c>
      <c r="B24" s="80" t="s">
        <v>16</v>
      </c>
      <c r="C24" s="124">
        <v>0</v>
      </c>
    </row>
    <row r="25" spans="1:3">
      <c r="A25" s="125" t="s">
        <v>17</v>
      </c>
      <c r="B25" s="80" t="s">
        <v>18</v>
      </c>
      <c r="C25" s="124">
        <v>28500</v>
      </c>
    </row>
    <row r="26" spans="1:3" ht="126" customHeight="1">
      <c r="A26" s="125" t="s">
        <v>374</v>
      </c>
      <c r="B26" s="80" t="s">
        <v>373</v>
      </c>
      <c r="C26" s="124">
        <v>10000</v>
      </c>
    </row>
    <row r="27" spans="1:3" ht="48">
      <c r="A27" s="125" t="s">
        <v>377</v>
      </c>
      <c r="B27" s="80" t="s">
        <v>285</v>
      </c>
      <c r="C27" s="124">
        <v>11417</v>
      </c>
    </row>
    <row r="28" spans="1:3" ht="51.75" customHeight="1">
      <c r="A28" s="125" t="s">
        <v>286</v>
      </c>
      <c r="B28" s="80" t="s">
        <v>287</v>
      </c>
      <c r="C28" s="124">
        <v>53</v>
      </c>
    </row>
    <row r="29" spans="1:3" ht="36" customHeight="1">
      <c r="A29" s="125" t="s">
        <v>288</v>
      </c>
      <c r="B29" s="80" t="s">
        <v>289</v>
      </c>
      <c r="C29" s="124">
        <v>2911</v>
      </c>
    </row>
    <row r="30" spans="1:3" ht="129" hidden="1" customHeight="1">
      <c r="A30" s="125" t="s">
        <v>169</v>
      </c>
      <c r="B30" s="80" t="s">
        <v>378</v>
      </c>
      <c r="C30" s="124">
        <v>0</v>
      </c>
    </row>
    <row r="31" spans="1:3" ht="48">
      <c r="A31" s="125" t="s">
        <v>142</v>
      </c>
      <c r="B31" s="80" t="s">
        <v>379</v>
      </c>
      <c r="C31" s="124">
        <v>1000</v>
      </c>
    </row>
    <row r="32" spans="1:3" ht="24" customHeight="1">
      <c r="A32" s="117" t="s">
        <v>19</v>
      </c>
      <c r="B32" s="126" t="s">
        <v>20</v>
      </c>
      <c r="C32" s="124">
        <v>360</v>
      </c>
    </row>
    <row r="33" spans="1:9" s="12" customFormat="1" ht="24.75" customHeight="1">
      <c r="A33" s="127" t="s">
        <v>21</v>
      </c>
      <c r="B33" s="118" t="s">
        <v>22</v>
      </c>
      <c r="C33" s="128">
        <f>C34-C39</f>
        <v>12347.8</v>
      </c>
    </row>
    <row r="34" spans="1:9" s="12" customFormat="1" ht="48.75" customHeight="1">
      <c r="A34" s="127" t="s">
        <v>23</v>
      </c>
      <c r="B34" s="118" t="s">
        <v>24</v>
      </c>
      <c r="C34" s="129">
        <f>C35+C37+C36+C38</f>
        <v>12497.8</v>
      </c>
      <c r="E34" s="13"/>
      <c r="F34" s="13"/>
    </row>
    <row r="35" spans="1:9" s="12" customFormat="1" ht="56.25" hidden="1" customHeight="1">
      <c r="A35" s="127" t="s">
        <v>180</v>
      </c>
      <c r="B35" s="118" t="s">
        <v>181</v>
      </c>
      <c r="C35" s="129">
        <f>'[1]прил. 3 пост.  (безв.-14)'!C14</f>
        <v>0</v>
      </c>
      <c r="E35" s="13"/>
      <c r="F35" s="13"/>
    </row>
    <row r="36" spans="1:9" s="14" customFormat="1" ht="48">
      <c r="A36" s="127" t="s">
        <v>436</v>
      </c>
      <c r="B36" s="118" t="s">
        <v>25</v>
      </c>
      <c r="C36" s="129">
        <f>'прил. 3 пост.  (безв.-17)'!C22</f>
        <v>10085.4</v>
      </c>
    </row>
    <row r="37" spans="1:9" s="12" customFormat="1" ht="21.75" customHeight="1">
      <c r="A37" s="130" t="s">
        <v>413</v>
      </c>
      <c r="B37" s="201" t="s">
        <v>414</v>
      </c>
      <c r="C37" s="129">
        <f>'прил. 3 пост.  (безв.-17)'!C33</f>
        <v>12.4</v>
      </c>
    </row>
    <row r="38" spans="1:9" s="12" customFormat="1">
      <c r="A38" s="127" t="s">
        <v>415</v>
      </c>
      <c r="B38" s="118" t="s">
        <v>26</v>
      </c>
      <c r="C38" s="129">
        <f>'прил. 3 пост.  (безв.-17)'!C37</f>
        <v>2400</v>
      </c>
    </row>
    <row r="39" spans="1:9" s="12" customFormat="1" ht="49.5" customHeight="1">
      <c r="A39" s="130" t="s">
        <v>450</v>
      </c>
      <c r="B39" s="118" t="s">
        <v>451</v>
      </c>
      <c r="C39" s="129">
        <v>150</v>
      </c>
    </row>
    <row r="40" spans="1:9" s="12" customFormat="1">
      <c r="A40" s="131"/>
      <c r="B40" s="80" t="s">
        <v>28</v>
      </c>
      <c r="C40" s="176">
        <f>C33+C19</f>
        <v>121458.8</v>
      </c>
    </row>
    <row r="41" spans="1:9">
      <c r="A41" s="268" t="s">
        <v>182</v>
      </c>
      <c r="B41" s="268"/>
      <c r="C41" s="268"/>
    </row>
    <row r="42" spans="1:9">
      <c r="A42" s="269"/>
      <c r="B42" s="269"/>
      <c r="C42" s="269"/>
    </row>
    <row r="43" spans="1:9">
      <c r="A43" s="269"/>
      <c r="B43" s="269"/>
      <c r="C43" s="269"/>
    </row>
    <row r="44" spans="1:9">
      <c r="A44" s="6"/>
    </row>
    <row r="45" spans="1:9" s="12" customFormat="1">
      <c r="A45" s="6" t="s">
        <v>163</v>
      </c>
      <c r="B45" s="7"/>
      <c r="C45" s="8"/>
    </row>
    <row r="46" spans="1:9" s="12" customFormat="1">
      <c r="A46" s="6" t="s">
        <v>29</v>
      </c>
      <c r="B46" s="7"/>
      <c r="C46" s="2" t="s">
        <v>151</v>
      </c>
    </row>
    <row r="48" spans="1:9">
      <c r="D48" s="6"/>
      <c r="E48" s="1"/>
      <c r="F48" s="1"/>
      <c r="G48" s="1"/>
      <c r="H48" s="15"/>
      <c r="I48" s="1"/>
    </row>
    <row r="49" spans="2:8">
      <c r="B49" s="16"/>
      <c r="C49" s="17"/>
      <c r="D49" s="6"/>
      <c r="E49" s="1"/>
      <c r="F49" s="1"/>
      <c r="G49" s="1"/>
      <c r="H49" s="1"/>
    </row>
    <row r="50" spans="2:8">
      <c r="B50" s="16"/>
      <c r="C50" s="17"/>
    </row>
  </sheetData>
  <sheetProtection selectLockedCells="1" selectUnlockedCells="1"/>
  <mergeCells count="8">
    <mergeCell ref="A14:C14"/>
    <mergeCell ref="A41:C43"/>
    <mergeCell ref="B12:C12"/>
    <mergeCell ref="B4:C4"/>
    <mergeCell ref="B7:C7"/>
    <mergeCell ref="B10:C10"/>
    <mergeCell ref="B11:C11"/>
    <mergeCell ref="B13:C13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5"/>
  <sheetViews>
    <sheetView view="pageBreakPreview" zoomScaleNormal="75" zoomScaleSheetLayoutView="100" workbookViewId="0">
      <selection activeCell="A15" sqref="A15:C15"/>
    </sheetView>
  </sheetViews>
  <sheetFormatPr defaultRowHeight="18.75"/>
  <cols>
    <col min="1" max="1" width="28" style="9" customWidth="1"/>
    <col min="2" max="2" width="45.140625" style="7" customWidth="1"/>
    <col min="3" max="3" width="13.42578125" style="8" customWidth="1"/>
    <col min="4" max="4" width="20.7109375" style="12" customWidth="1"/>
    <col min="5" max="5" width="30.7109375" style="12" customWidth="1"/>
    <col min="6" max="16384" width="9.140625" style="12"/>
  </cols>
  <sheetData>
    <row r="1" spans="1:4" s="9" customFormat="1">
      <c r="B1" s="26"/>
      <c r="C1" s="230" t="s">
        <v>120</v>
      </c>
    </row>
    <row r="2" spans="1:4" s="9" customFormat="1">
      <c r="B2" s="26"/>
      <c r="C2" s="230" t="s">
        <v>440</v>
      </c>
    </row>
    <row r="3" spans="1:4" s="9" customFormat="1">
      <c r="B3" s="23"/>
      <c r="C3" s="230" t="s">
        <v>0</v>
      </c>
    </row>
    <row r="4" spans="1:4" s="9" customFormat="1">
      <c r="B4" s="256" t="s">
        <v>684</v>
      </c>
      <c r="C4" s="256"/>
    </row>
    <row r="5" spans="1:4" s="9" customFormat="1" ht="12" customHeight="1">
      <c r="B5" s="7"/>
      <c r="C5" s="10"/>
    </row>
    <row r="6" spans="1:4" s="9" customFormat="1">
      <c r="B6" s="26"/>
      <c r="C6" s="230" t="s">
        <v>444</v>
      </c>
    </row>
    <row r="7" spans="1:4" s="9" customFormat="1">
      <c r="B7" s="257" t="s">
        <v>1</v>
      </c>
      <c r="C7" s="257"/>
    </row>
    <row r="8" spans="1:4" s="9" customFormat="1">
      <c r="B8" s="26"/>
      <c r="C8" s="230" t="s">
        <v>2</v>
      </c>
    </row>
    <row r="9" spans="1:4" s="9" customFormat="1">
      <c r="B9" s="23"/>
      <c r="C9" s="230" t="s">
        <v>0</v>
      </c>
    </row>
    <row r="10" spans="1:4" s="9" customFormat="1">
      <c r="B10" s="256" t="s">
        <v>443</v>
      </c>
      <c r="C10" s="256"/>
    </row>
    <row r="11" spans="1:4" s="9" customFormat="1">
      <c r="B11" s="258" t="s">
        <v>441</v>
      </c>
      <c r="C11" s="258"/>
    </row>
    <row r="12" spans="1:4" s="9" customFormat="1">
      <c r="B12" s="258" t="s">
        <v>442</v>
      </c>
      <c r="C12" s="258"/>
    </row>
    <row r="13" spans="1:4" s="9" customFormat="1">
      <c r="B13" s="256" t="s">
        <v>683</v>
      </c>
      <c r="C13" s="256"/>
    </row>
    <row r="14" spans="1:4">
      <c r="B14" s="16"/>
      <c r="C14" s="11"/>
    </row>
    <row r="15" spans="1:4" ht="37.5" customHeight="1">
      <c r="A15" s="267" t="s">
        <v>385</v>
      </c>
      <c r="B15" s="267"/>
      <c r="C15" s="267"/>
      <c r="D15" s="18"/>
    </row>
    <row r="17" spans="1:5">
      <c r="C17" s="8" t="s">
        <v>5</v>
      </c>
    </row>
    <row r="18" spans="1:5">
      <c r="A18" s="110" t="s">
        <v>6</v>
      </c>
      <c r="B18" s="111" t="s">
        <v>7</v>
      </c>
      <c r="C18" s="112" t="s">
        <v>8</v>
      </c>
    </row>
    <row r="19" spans="1:5">
      <c r="A19" s="113">
        <v>1</v>
      </c>
      <c r="B19" s="111">
        <v>2</v>
      </c>
      <c r="C19" s="111">
        <v>3</v>
      </c>
    </row>
    <row r="20" spans="1:5">
      <c r="A20" s="114" t="s">
        <v>21</v>
      </c>
      <c r="B20" s="5" t="s">
        <v>22</v>
      </c>
      <c r="C20" s="179">
        <f>C21-C43</f>
        <v>12497.8</v>
      </c>
    </row>
    <row r="21" spans="1:5" ht="48">
      <c r="A21" s="115" t="s">
        <v>23</v>
      </c>
      <c r="B21" s="5" t="s">
        <v>24</v>
      </c>
      <c r="C21" s="180">
        <f>C33+C22+C37</f>
        <v>12497.8</v>
      </c>
      <c r="D21" s="13"/>
      <c r="E21" s="13"/>
    </row>
    <row r="22" spans="1:5" ht="48">
      <c r="A22" s="127" t="s">
        <v>436</v>
      </c>
      <c r="B22" s="118" t="s">
        <v>212</v>
      </c>
      <c r="C22" s="179">
        <f>C26+C24+C25+C23</f>
        <v>10085.4</v>
      </c>
      <c r="D22" s="13"/>
      <c r="E22" s="13"/>
    </row>
    <row r="23" spans="1:5" ht="95.25" hidden="1">
      <c r="A23" s="127" t="s">
        <v>225</v>
      </c>
      <c r="B23" s="118" t="s">
        <v>226</v>
      </c>
      <c r="C23" s="181">
        <v>0</v>
      </c>
      <c r="D23" s="13"/>
      <c r="E23" s="13"/>
    </row>
    <row r="24" spans="1:5" ht="144.75" hidden="1" customHeight="1">
      <c r="A24" s="127" t="s">
        <v>220</v>
      </c>
      <c r="B24" s="118" t="s">
        <v>227</v>
      </c>
      <c r="C24" s="181">
        <v>0</v>
      </c>
      <c r="D24" s="13"/>
      <c r="E24" s="13"/>
    </row>
    <row r="25" spans="1:5" ht="95.25" hidden="1">
      <c r="A25" s="127" t="s">
        <v>437</v>
      </c>
      <c r="B25" s="178" t="s">
        <v>221</v>
      </c>
      <c r="C25" s="179">
        <v>0</v>
      </c>
      <c r="D25" s="13"/>
      <c r="E25" s="13"/>
    </row>
    <row r="26" spans="1:5" ht="32.25">
      <c r="A26" s="127" t="s">
        <v>438</v>
      </c>
      <c r="B26" s="5" t="s">
        <v>290</v>
      </c>
      <c r="C26" s="182">
        <f>C27+C28+C29+C30+C31</f>
        <v>10085.4</v>
      </c>
      <c r="D26" s="13"/>
      <c r="E26" s="13"/>
    </row>
    <row r="27" spans="1:5" ht="79.5">
      <c r="A27" s="116" t="s">
        <v>31</v>
      </c>
      <c r="B27" s="5" t="s">
        <v>439</v>
      </c>
      <c r="C27" s="180">
        <v>10085.4</v>
      </c>
    </row>
    <row r="28" spans="1:5" ht="79.5" hidden="1">
      <c r="A28" s="116"/>
      <c r="B28" s="5" t="s">
        <v>211</v>
      </c>
      <c r="C28" s="180">
        <v>0</v>
      </c>
    </row>
    <row r="29" spans="1:5" ht="126.75" hidden="1">
      <c r="A29" s="116"/>
      <c r="B29" s="5" t="s">
        <v>214</v>
      </c>
      <c r="C29" s="180">
        <v>0</v>
      </c>
    </row>
    <row r="30" spans="1:5" ht="32.25" hidden="1">
      <c r="A30" s="116"/>
      <c r="B30" s="5" t="s">
        <v>215</v>
      </c>
      <c r="C30" s="180">
        <v>0</v>
      </c>
    </row>
    <row r="31" spans="1:5" ht="79.5" hidden="1">
      <c r="A31" s="116"/>
      <c r="B31" s="5" t="s">
        <v>223</v>
      </c>
      <c r="C31" s="180">
        <v>0</v>
      </c>
    </row>
    <row r="32" spans="1:5" ht="91.5" hidden="1" customHeight="1">
      <c r="A32" s="116"/>
      <c r="B32" s="5" t="s">
        <v>143</v>
      </c>
      <c r="C32" s="180">
        <v>0</v>
      </c>
    </row>
    <row r="33" spans="1:3" ht="33" customHeight="1">
      <c r="A33" s="116" t="s">
        <v>418</v>
      </c>
      <c r="B33" s="5" t="s">
        <v>419</v>
      </c>
      <c r="C33" s="180">
        <f>C34</f>
        <v>12.4</v>
      </c>
    </row>
    <row r="34" spans="1:3" ht="48">
      <c r="A34" s="116" t="s">
        <v>420</v>
      </c>
      <c r="B34" s="5" t="s">
        <v>32</v>
      </c>
      <c r="C34" s="180">
        <f>C35</f>
        <v>12.4</v>
      </c>
    </row>
    <row r="35" spans="1:3" ht="48">
      <c r="A35" s="116" t="s">
        <v>416</v>
      </c>
      <c r="B35" s="5" t="s">
        <v>291</v>
      </c>
      <c r="C35" s="180">
        <f>C36</f>
        <v>12.4</v>
      </c>
    </row>
    <row r="36" spans="1:3" ht="71.25" customHeight="1">
      <c r="A36" s="116" t="s">
        <v>31</v>
      </c>
      <c r="B36" s="202" t="s">
        <v>421</v>
      </c>
      <c r="C36" s="180">
        <v>12.4</v>
      </c>
    </row>
    <row r="37" spans="1:3">
      <c r="A37" s="116" t="s">
        <v>422</v>
      </c>
      <c r="B37" s="5" t="s">
        <v>26</v>
      </c>
      <c r="C37" s="180">
        <f>C39</f>
        <v>2400</v>
      </c>
    </row>
    <row r="38" spans="1:3" ht="95.25">
      <c r="A38" s="116" t="s">
        <v>423</v>
      </c>
      <c r="B38" s="5" t="s">
        <v>424</v>
      </c>
      <c r="C38" s="180">
        <f>C39</f>
        <v>2400</v>
      </c>
    </row>
    <row r="39" spans="1:3" ht="99" customHeight="1">
      <c r="A39" s="116" t="s">
        <v>417</v>
      </c>
      <c r="B39" s="202" t="s">
        <v>383</v>
      </c>
      <c r="C39" s="180">
        <f>C40</f>
        <v>2400</v>
      </c>
    </row>
    <row r="40" spans="1:3" ht="174">
      <c r="A40" s="116" t="s">
        <v>31</v>
      </c>
      <c r="B40" s="49" t="s">
        <v>384</v>
      </c>
      <c r="C40" s="180">
        <v>2400</v>
      </c>
    </row>
    <row r="41" spans="1:3" ht="32.25" hidden="1">
      <c r="A41" s="116" t="s">
        <v>217</v>
      </c>
      <c r="B41" s="49" t="s">
        <v>218</v>
      </c>
      <c r="C41" s="180">
        <f>C42</f>
        <v>0</v>
      </c>
    </row>
    <row r="42" spans="1:3" ht="47.25" hidden="1" customHeight="1">
      <c r="A42" s="116" t="s">
        <v>31</v>
      </c>
      <c r="B42" s="49" t="s">
        <v>219</v>
      </c>
      <c r="C42" s="180">
        <v>0</v>
      </c>
    </row>
    <row r="43" spans="1:3" ht="66" hidden="1" customHeight="1">
      <c r="A43" s="177" t="s">
        <v>33</v>
      </c>
      <c r="B43" s="5" t="s">
        <v>34</v>
      </c>
      <c r="C43" s="183">
        <f>C44</f>
        <v>0</v>
      </c>
    </row>
    <row r="44" spans="1:3" ht="68.25" hidden="1" customHeight="1">
      <c r="A44" s="177" t="s">
        <v>3</v>
      </c>
      <c r="B44" s="5" t="s">
        <v>27</v>
      </c>
      <c r="C44" s="183">
        <f>C45</f>
        <v>0</v>
      </c>
    </row>
    <row r="45" spans="1:3" ht="95.25" hidden="1">
      <c r="A45" s="116" t="s">
        <v>31</v>
      </c>
      <c r="B45" s="49" t="s">
        <v>210</v>
      </c>
      <c r="C45" s="183">
        <v>0</v>
      </c>
    </row>
    <row r="49" spans="1:10">
      <c r="A49" s="6" t="s">
        <v>163</v>
      </c>
    </row>
    <row r="50" spans="1:10">
      <c r="A50" s="6" t="s">
        <v>29</v>
      </c>
      <c r="C50" s="2" t="s">
        <v>151</v>
      </c>
    </row>
    <row r="53" spans="1:10">
      <c r="D53" s="19"/>
      <c r="E53" s="19"/>
      <c r="F53" s="20"/>
      <c r="G53" s="20"/>
      <c r="H53" s="20"/>
      <c r="I53" s="21"/>
      <c r="J53" s="20"/>
    </row>
    <row r="54" spans="1:10">
      <c r="B54" s="16"/>
      <c r="C54" s="22"/>
      <c r="D54" s="19"/>
      <c r="E54" s="19"/>
      <c r="F54" s="20"/>
      <c r="G54" s="20"/>
      <c r="H54" s="20"/>
      <c r="I54" s="20"/>
    </row>
    <row r="55" spans="1:10">
      <c r="B55" s="16"/>
      <c r="C55" s="22"/>
    </row>
  </sheetData>
  <sheetProtection selectLockedCells="1" selectUnlockedCells="1"/>
  <mergeCells count="7">
    <mergeCell ref="A15:C15"/>
    <mergeCell ref="B10:C10"/>
    <mergeCell ref="B13:C13"/>
    <mergeCell ref="B4:C4"/>
    <mergeCell ref="B7:C7"/>
    <mergeCell ref="B11:C11"/>
    <mergeCell ref="B12:C12"/>
  </mergeCells>
  <printOptions horizontalCentered="1"/>
  <pageMargins left="1.1812499999999999" right="0.39374999999999999" top="0.78749999999999998" bottom="0.78749999999999998" header="0" footer="0.51180555555555551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7"/>
  <sheetViews>
    <sheetView view="pageBreakPreview" zoomScaleNormal="85" zoomScaleSheetLayoutView="100" workbookViewId="0">
      <selection activeCell="C14" sqref="C14"/>
    </sheetView>
  </sheetViews>
  <sheetFormatPr defaultRowHeight="18"/>
  <cols>
    <col min="1" max="1" width="4.5703125" style="23" customWidth="1"/>
    <col min="2" max="2" width="12.42578125" style="23" customWidth="1"/>
    <col min="3" max="3" width="50.85546875" style="23" customWidth="1"/>
    <col min="4" max="4" width="16.42578125" style="24" customWidth="1"/>
    <col min="5" max="5" width="8.5703125" style="23" customWidth="1"/>
    <col min="6" max="6" width="9.7109375" style="23" customWidth="1"/>
    <col min="7" max="7" width="9.140625" style="23"/>
    <col min="8" max="8" width="19.42578125" style="23" customWidth="1"/>
    <col min="9" max="37" width="9.140625" style="23"/>
    <col min="38" max="16384" width="9.140625" style="25"/>
  </cols>
  <sheetData>
    <row r="1" spans="1:4" ht="18.75">
      <c r="C1" s="26"/>
      <c r="D1" s="230" t="s">
        <v>160</v>
      </c>
    </row>
    <row r="2" spans="1:4" ht="18.75">
      <c r="C2" s="26"/>
      <c r="D2" s="230" t="s">
        <v>440</v>
      </c>
    </row>
    <row r="3" spans="1:4" ht="18.75">
      <c r="D3" s="230" t="s">
        <v>0</v>
      </c>
    </row>
    <row r="4" spans="1:4" ht="18.75">
      <c r="C4" s="256" t="s">
        <v>682</v>
      </c>
      <c r="D4" s="256"/>
    </row>
    <row r="5" spans="1:4" ht="18.75">
      <c r="D5" s="230"/>
    </row>
    <row r="6" spans="1:4" ht="18.75">
      <c r="C6" s="26"/>
      <c r="D6" s="230" t="s">
        <v>445</v>
      </c>
    </row>
    <row r="7" spans="1:4" ht="18.75">
      <c r="C7" s="257" t="s">
        <v>162</v>
      </c>
      <c r="D7" s="257"/>
    </row>
    <row r="8" spans="1:4" ht="18.75">
      <c r="C8" s="26"/>
      <c r="D8" s="230" t="s">
        <v>2</v>
      </c>
    </row>
    <row r="9" spans="1:4" ht="21" customHeight="1">
      <c r="A9" s="26"/>
      <c r="B9" s="26"/>
      <c r="D9" s="230" t="s">
        <v>0</v>
      </c>
    </row>
    <row r="10" spans="1:4" ht="24.75" customHeight="1">
      <c r="A10" s="26"/>
      <c r="B10" s="26"/>
      <c r="C10" s="256" t="s">
        <v>443</v>
      </c>
      <c r="D10" s="256"/>
    </row>
    <row r="11" spans="1:4" ht="20.25" customHeight="1">
      <c r="A11" s="26"/>
      <c r="B11" s="26"/>
      <c r="C11" s="258" t="s">
        <v>441</v>
      </c>
      <c r="D11" s="258"/>
    </row>
    <row r="12" spans="1:4" ht="20.25" customHeight="1">
      <c r="A12" s="26"/>
      <c r="B12" s="26"/>
      <c r="C12" s="258" t="s">
        <v>442</v>
      </c>
      <c r="D12" s="258"/>
    </row>
    <row r="13" spans="1:4" ht="20.25" customHeight="1">
      <c r="A13" s="26"/>
      <c r="B13" s="26"/>
      <c r="C13" s="255" t="s">
        <v>683</v>
      </c>
      <c r="D13" s="255"/>
    </row>
    <row r="14" spans="1:4" ht="36" customHeight="1">
      <c r="A14" s="26"/>
      <c r="B14" s="26"/>
      <c r="C14" s="26"/>
    </row>
    <row r="15" spans="1:4" ht="21.75" customHeight="1">
      <c r="A15" s="270" t="s">
        <v>184</v>
      </c>
      <c r="B15" s="270"/>
      <c r="C15" s="270"/>
      <c r="D15" s="270"/>
    </row>
    <row r="16" spans="1:4" ht="21.75" customHeight="1">
      <c r="A16" s="270" t="s">
        <v>396</v>
      </c>
      <c r="B16" s="270"/>
      <c r="C16" s="270"/>
      <c r="D16" s="270"/>
    </row>
    <row r="17" spans="1:37" ht="48.75" customHeight="1">
      <c r="A17" s="26"/>
    </row>
    <row r="18" spans="1:37" ht="22.5" customHeight="1">
      <c r="D18" s="27" t="s">
        <v>35</v>
      </c>
    </row>
    <row r="19" spans="1:37" ht="63">
      <c r="A19" s="171" t="s">
        <v>92</v>
      </c>
      <c r="B19" s="172" t="s">
        <v>36</v>
      </c>
      <c r="C19" s="171" t="s">
        <v>37</v>
      </c>
      <c r="D19" s="173" t="s">
        <v>8</v>
      </c>
    </row>
    <row r="20" spans="1:37" s="30" customFormat="1" ht="18.75">
      <c r="A20" s="132"/>
      <c r="B20" s="132"/>
      <c r="C20" s="132" t="s">
        <v>38</v>
      </c>
      <c r="D20" s="134">
        <f>D22+D28+D35+D40+D42+D45+D48+D32+D51</f>
        <v>115534.68837000002</v>
      </c>
      <c r="E20" s="28"/>
      <c r="F20" s="28"/>
      <c r="G20" s="28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>
      <c r="A21" s="132"/>
      <c r="B21" s="132"/>
      <c r="C21" s="132" t="s">
        <v>39</v>
      </c>
      <c r="D21" s="135"/>
      <c r="F21" s="31"/>
    </row>
    <row r="22" spans="1:37">
      <c r="A22" s="132" t="s">
        <v>40</v>
      </c>
      <c r="B22" s="136" t="s">
        <v>41</v>
      </c>
      <c r="C22" s="141" t="s">
        <v>42</v>
      </c>
      <c r="D22" s="134">
        <f>D23+D24+D26+D27+D25</f>
        <v>21941.300000000003</v>
      </c>
      <c r="H22" s="32"/>
    </row>
    <row r="23" spans="1:37" ht="47.25">
      <c r="A23" s="132"/>
      <c r="B23" s="137" t="s">
        <v>43</v>
      </c>
      <c r="C23" s="138" t="s">
        <v>170</v>
      </c>
      <c r="D23" s="139">
        <f>'прил 7 (вед.)17'!K31</f>
        <v>1430</v>
      </c>
    </row>
    <row r="24" spans="1:37" ht="63">
      <c r="A24" s="132"/>
      <c r="B24" s="137" t="s">
        <v>44</v>
      </c>
      <c r="C24" s="138" t="s">
        <v>176</v>
      </c>
      <c r="D24" s="139">
        <f>'прил 7 (вед.)17'!K37</f>
        <v>17548.400000000001</v>
      </c>
    </row>
    <row r="25" spans="1:37" ht="47.25">
      <c r="A25" s="132"/>
      <c r="B25" s="137" t="s">
        <v>171</v>
      </c>
      <c r="C25" s="138" t="s">
        <v>165</v>
      </c>
      <c r="D25" s="139">
        <f>'прил 7 (вед.)17'!K23</f>
        <v>412.9</v>
      </c>
    </row>
    <row r="26" spans="1:37">
      <c r="A26" s="132"/>
      <c r="B26" s="137" t="s">
        <v>45</v>
      </c>
      <c r="C26" s="138" t="s">
        <v>103</v>
      </c>
      <c r="D26" s="139">
        <f>'прил 7 (вед.)17'!K49</f>
        <v>100</v>
      </c>
    </row>
    <row r="27" spans="1:37">
      <c r="A27" s="132"/>
      <c r="B27" s="136" t="s">
        <v>46</v>
      </c>
      <c r="C27" s="132" t="s">
        <v>47</v>
      </c>
      <c r="D27" s="139">
        <f>'прил 7 (вед.)17'!K55</f>
        <v>2450</v>
      </c>
    </row>
    <row r="28" spans="1:37" ht="31.5">
      <c r="A28" s="132" t="s">
        <v>48</v>
      </c>
      <c r="B28" s="136" t="s">
        <v>50</v>
      </c>
      <c r="C28" s="138" t="s">
        <v>51</v>
      </c>
      <c r="D28" s="139">
        <f>D29+D31+D30</f>
        <v>6593</v>
      </c>
    </row>
    <row r="29" spans="1:37" ht="47.25">
      <c r="A29" s="132"/>
      <c r="B29" s="136" t="s">
        <v>52</v>
      </c>
      <c r="C29" s="138" t="s">
        <v>53</v>
      </c>
      <c r="D29" s="139">
        <f>'прил 7 (вед.)17'!K75</f>
        <v>6453</v>
      </c>
    </row>
    <row r="30" spans="1:37">
      <c r="A30" s="132"/>
      <c r="B30" s="136" t="s">
        <v>231</v>
      </c>
      <c r="C30" s="138" t="s">
        <v>228</v>
      </c>
      <c r="D30" s="139">
        <f>'прил 7 (вед.)17'!K91</f>
        <v>120</v>
      </c>
    </row>
    <row r="31" spans="1:37" ht="40.5" customHeight="1">
      <c r="A31" s="132"/>
      <c r="B31" s="136" t="s">
        <v>155</v>
      </c>
      <c r="C31" s="138" t="s">
        <v>54</v>
      </c>
      <c r="D31" s="139">
        <f>'прил 7 (вед.)17'!K97</f>
        <v>20</v>
      </c>
    </row>
    <row r="32" spans="1:37">
      <c r="A32" s="132" t="s">
        <v>49</v>
      </c>
      <c r="B32" s="136" t="s">
        <v>56</v>
      </c>
      <c r="C32" s="132" t="s">
        <v>57</v>
      </c>
      <c r="D32" s="139">
        <f>D33+D34</f>
        <v>11434</v>
      </c>
    </row>
    <row r="33" spans="1:4">
      <c r="A33" s="132"/>
      <c r="B33" s="136" t="s">
        <v>172</v>
      </c>
      <c r="C33" s="132" t="s">
        <v>178</v>
      </c>
      <c r="D33" s="139">
        <f>'прил 7 (вед.)17'!K108</f>
        <v>11344</v>
      </c>
    </row>
    <row r="34" spans="1:4" ht="31.5">
      <c r="A34" s="132"/>
      <c r="B34" s="136" t="s">
        <v>58</v>
      </c>
      <c r="C34" s="140" t="s">
        <v>59</v>
      </c>
      <c r="D34" s="139">
        <f>'прил 7 (вед.)17'!K116</f>
        <v>90</v>
      </c>
    </row>
    <row r="35" spans="1:4">
      <c r="A35" s="132" t="s">
        <v>55</v>
      </c>
      <c r="B35" s="136" t="s">
        <v>61</v>
      </c>
      <c r="C35" s="132" t="s">
        <v>62</v>
      </c>
      <c r="D35" s="139">
        <f>D36+D37+D38+D39</f>
        <v>43332.688370000003</v>
      </c>
    </row>
    <row r="36" spans="1:4">
      <c r="A36" s="132"/>
      <c r="B36" s="136" t="s">
        <v>63</v>
      </c>
      <c r="C36" s="132" t="s">
        <v>64</v>
      </c>
      <c r="D36" s="139">
        <f>'прил 7 (вед.)17'!K132</f>
        <v>1933.3033600000001</v>
      </c>
    </row>
    <row r="37" spans="1:4">
      <c r="A37" s="132"/>
      <c r="B37" s="136" t="s">
        <v>65</v>
      </c>
      <c r="C37" s="133" t="s">
        <v>66</v>
      </c>
      <c r="D37" s="139">
        <f>'прил 7 (вед.)17'!K143</f>
        <v>4669.17742</v>
      </c>
    </row>
    <row r="38" spans="1:4">
      <c r="A38" s="132"/>
      <c r="B38" s="136" t="s">
        <v>67</v>
      </c>
      <c r="C38" s="133" t="s">
        <v>68</v>
      </c>
      <c r="D38" s="139">
        <f>'прил 7 (вед.)17'!K153</f>
        <v>27969.007590000001</v>
      </c>
    </row>
    <row r="39" spans="1:4" ht="31.5">
      <c r="A39" s="132"/>
      <c r="B39" s="136" t="s">
        <v>69</v>
      </c>
      <c r="C39" s="140" t="s">
        <v>70</v>
      </c>
      <c r="D39" s="139">
        <f>'прил 7 (вед.)17'!K165</f>
        <v>8761.2000000000007</v>
      </c>
    </row>
    <row r="40" spans="1:4">
      <c r="A40" s="132" t="s">
        <v>60</v>
      </c>
      <c r="B40" s="136" t="s">
        <v>72</v>
      </c>
      <c r="C40" s="133" t="s">
        <v>73</v>
      </c>
      <c r="D40" s="139">
        <f>D41</f>
        <v>300</v>
      </c>
    </row>
    <row r="41" spans="1:4">
      <c r="A41" s="132"/>
      <c r="B41" s="136" t="s">
        <v>74</v>
      </c>
      <c r="C41" s="141" t="s">
        <v>425</v>
      </c>
      <c r="D41" s="139">
        <f>'прил 7 (вед.)17'!K174</f>
        <v>300</v>
      </c>
    </row>
    <row r="42" spans="1:4">
      <c r="A42" s="132" t="s">
        <v>71</v>
      </c>
      <c r="B42" s="136" t="s">
        <v>76</v>
      </c>
      <c r="C42" s="138" t="s">
        <v>77</v>
      </c>
      <c r="D42" s="139">
        <f>D43+D44</f>
        <v>27686.6</v>
      </c>
    </row>
    <row r="43" spans="1:4">
      <c r="A43" s="132"/>
      <c r="B43" s="136" t="s">
        <v>78</v>
      </c>
      <c r="C43" s="133" t="s">
        <v>79</v>
      </c>
      <c r="D43" s="139">
        <f>'прил 7 (вед.)17'!K189</f>
        <v>27586.6</v>
      </c>
    </row>
    <row r="44" spans="1:4" ht="31.5">
      <c r="A44" s="132"/>
      <c r="B44" s="136" t="s">
        <v>222</v>
      </c>
      <c r="C44" s="140" t="s">
        <v>216</v>
      </c>
      <c r="D44" s="139">
        <f>'прил 7 (вед.)17'!K220</f>
        <v>100</v>
      </c>
    </row>
    <row r="45" spans="1:4">
      <c r="A45" s="132" t="s">
        <v>75</v>
      </c>
      <c r="B45" s="136" t="s">
        <v>81</v>
      </c>
      <c r="C45" s="132" t="s">
        <v>82</v>
      </c>
      <c r="D45" s="139">
        <f>D46+D47</f>
        <v>717</v>
      </c>
    </row>
    <row r="46" spans="1:4">
      <c r="A46" s="132"/>
      <c r="B46" s="136" t="s">
        <v>83</v>
      </c>
      <c r="C46" s="132" t="s">
        <v>84</v>
      </c>
      <c r="D46" s="139">
        <f>'прил 7 (вед.)17'!K227</f>
        <v>250</v>
      </c>
    </row>
    <row r="47" spans="1:4">
      <c r="A47" s="132"/>
      <c r="B47" s="136" t="s">
        <v>85</v>
      </c>
      <c r="C47" s="132" t="s">
        <v>86</v>
      </c>
      <c r="D47" s="139">
        <f>'прил 7 (вед.)17'!K233</f>
        <v>467</v>
      </c>
    </row>
    <row r="48" spans="1:4">
      <c r="A48" s="132" t="s">
        <v>80</v>
      </c>
      <c r="B48" s="136" t="s">
        <v>88</v>
      </c>
      <c r="C48" s="132" t="s">
        <v>89</v>
      </c>
      <c r="D48" s="139">
        <f>D49+D50</f>
        <v>950</v>
      </c>
    </row>
    <row r="49" spans="1:4">
      <c r="A49" s="132"/>
      <c r="B49" s="136" t="s">
        <v>90</v>
      </c>
      <c r="C49" s="132" t="s">
        <v>91</v>
      </c>
      <c r="D49" s="139">
        <f>'прил 7 (вед.)17'!K244</f>
        <v>750</v>
      </c>
    </row>
    <row r="50" spans="1:4">
      <c r="A50" s="132"/>
      <c r="B50" s="136" t="s">
        <v>154</v>
      </c>
      <c r="C50" s="132" t="s">
        <v>153</v>
      </c>
      <c r="D50" s="139">
        <f>'прил 7 (вед.)17'!K254</f>
        <v>200</v>
      </c>
    </row>
    <row r="51" spans="1:4" ht="31.5">
      <c r="A51" s="132" t="s">
        <v>87</v>
      </c>
      <c r="B51" s="136" t="s">
        <v>156</v>
      </c>
      <c r="C51" s="140" t="s">
        <v>158</v>
      </c>
      <c r="D51" s="139">
        <f>D52</f>
        <v>2580.1</v>
      </c>
    </row>
    <row r="52" spans="1:4" ht="31.5">
      <c r="A52" s="132"/>
      <c r="B52" s="136" t="s">
        <v>157</v>
      </c>
      <c r="C52" s="140" t="s">
        <v>177</v>
      </c>
      <c r="D52" s="139">
        <f>'прил 7 (вед.)17'!K261</f>
        <v>2580.1</v>
      </c>
    </row>
    <row r="53" spans="1:4" ht="26.25" customHeight="1">
      <c r="A53" s="33"/>
      <c r="B53" s="34"/>
      <c r="C53" s="86"/>
      <c r="D53" s="87"/>
    </row>
    <row r="54" spans="1:4" ht="26.25" customHeight="1">
      <c r="A54" s="33"/>
      <c r="B54" s="34"/>
      <c r="C54" s="86"/>
      <c r="D54" s="87"/>
    </row>
    <row r="55" spans="1:4" ht="26.25" customHeight="1">
      <c r="A55" s="33"/>
      <c r="B55" s="34"/>
      <c r="C55" s="86"/>
      <c r="D55" s="87"/>
    </row>
    <row r="56" spans="1:4" ht="18.75">
      <c r="A56" s="35" t="s">
        <v>163</v>
      </c>
      <c r="B56" s="36"/>
      <c r="C56" s="36"/>
      <c r="D56" s="36"/>
    </row>
    <row r="57" spans="1:4" ht="18.75">
      <c r="A57" s="35" t="s">
        <v>159</v>
      </c>
      <c r="B57" s="36"/>
      <c r="C57" s="36"/>
      <c r="D57" s="36"/>
    </row>
  </sheetData>
  <sheetProtection selectLockedCells="1" selectUnlockedCells="1"/>
  <mergeCells count="8">
    <mergeCell ref="A15:D15"/>
    <mergeCell ref="A16:D16"/>
    <mergeCell ref="C11:D11"/>
    <mergeCell ref="C4:D4"/>
    <mergeCell ref="C7:D7"/>
    <mergeCell ref="C10:D10"/>
    <mergeCell ref="C12:D12"/>
    <mergeCell ref="C13:D13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216"/>
  <sheetViews>
    <sheetView view="pageBreakPreview" zoomScaleNormal="85" zoomScaleSheetLayoutView="100" workbookViewId="0">
      <selection activeCell="B11" sqref="B11:K11"/>
    </sheetView>
  </sheetViews>
  <sheetFormatPr defaultRowHeight="18.75"/>
  <cols>
    <col min="1" max="1" width="4.7109375" style="37" customWidth="1"/>
    <col min="2" max="2" width="61.85546875" style="38" customWidth="1"/>
    <col min="3" max="3" width="5.140625" style="39" hidden="1" customWidth="1"/>
    <col min="4" max="5" width="4.42578125" style="3" hidden="1" customWidth="1"/>
    <col min="6" max="6" width="3.140625" style="3" customWidth="1"/>
    <col min="7" max="7" width="2.28515625" style="3" customWidth="1"/>
    <col min="8" max="8" width="3.140625" style="3" customWidth="1"/>
    <col min="9" max="9" width="6.42578125" style="3" customWidth="1"/>
    <col min="10" max="10" width="4.28515625" style="3" customWidth="1"/>
    <col min="11" max="11" width="9.85546875" style="192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2" s="1" customFormat="1">
      <c r="B1" s="77"/>
      <c r="C1" s="228"/>
      <c r="D1" s="277" t="s">
        <v>284</v>
      </c>
      <c r="E1" s="277"/>
      <c r="F1" s="277"/>
      <c r="G1" s="277"/>
      <c r="H1" s="277"/>
      <c r="I1" s="277"/>
      <c r="J1" s="277"/>
      <c r="K1" s="277"/>
      <c r="L1" s="174"/>
    </row>
    <row r="2" spans="1:12" s="1" customFormat="1">
      <c r="A2" s="6"/>
      <c r="B2" s="77"/>
      <c r="C2" s="175"/>
      <c r="D2" s="229"/>
      <c r="E2" s="229"/>
      <c r="F2" s="229"/>
      <c r="G2" s="229"/>
      <c r="H2" s="229"/>
      <c r="I2" s="229"/>
      <c r="K2" s="230" t="s">
        <v>440</v>
      </c>
    </row>
    <row r="3" spans="1:12" s="1" customFormat="1">
      <c r="A3" s="6"/>
      <c r="B3" s="77"/>
      <c r="C3" s="175"/>
      <c r="D3" s="229"/>
      <c r="E3" s="229"/>
      <c r="F3" s="229"/>
      <c r="G3" s="229"/>
      <c r="H3" s="229"/>
      <c r="I3" s="229"/>
      <c r="K3" s="230" t="s">
        <v>0</v>
      </c>
    </row>
    <row r="4" spans="1:12" s="1" customFormat="1">
      <c r="A4" s="6"/>
      <c r="B4" s="77"/>
      <c r="C4" s="175"/>
      <c r="D4" s="275" t="s">
        <v>685</v>
      </c>
      <c r="E4" s="275"/>
      <c r="F4" s="275"/>
      <c r="G4" s="275"/>
      <c r="H4" s="275"/>
      <c r="I4" s="275"/>
      <c r="J4" s="275"/>
      <c r="K4" s="275"/>
      <c r="L4" s="174"/>
    </row>
    <row r="5" spans="1:12" s="1" customFormat="1">
      <c r="B5" s="77"/>
      <c r="C5" s="228"/>
      <c r="D5" s="229"/>
      <c r="E5" s="229"/>
      <c r="F5" s="229"/>
      <c r="G5" s="229"/>
      <c r="H5" s="229"/>
      <c r="I5" s="229"/>
      <c r="J5" s="231"/>
      <c r="K5" s="40"/>
      <c r="L5" s="174"/>
    </row>
    <row r="6" spans="1:12" s="1" customFormat="1">
      <c r="A6" s="6"/>
      <c r="B6" s="77"/>
      <c r="C6" s="175"/>
      <c r="D6" s="277" t="s">
        <v>446</v>
      </c>
      <c r="E6" s="277"/>
      <c r="F6" s="277"/>
      <c r="G6" s="277"/>
      <c r="H6" s="277"/>
      <c r="I6" s="277"/>
      <c r="J6" s="277"/>
      <c r="K6" s="277"/>
    </row>
    <row r="7" spans="1:12" s="1" customFormat="1" ht="23.25" customHeight="1">
      <c r="A7" s="6"/>
      <c r="B7" s="77"/>
      <c r="C7" s="175"/>
      <c r="D7" s="278" t="s">
        <v>162</v>
      </c>
      <c r="E7" s="278"/>
      <c r="F7" s="278"/>
      <c r="G7" s="278"/>
      <c r="H7" s="278"/>
      <c r="I7" s="278"/>
      <c r="J7" s="278"/>
      <c r="K7" s="278"/>
    </row>
    <row r="8" spans="1:12" s="1" customFormat="1">
      <c r="A8" s="6"/>
      <c r="B8" s="77"/>
      <c r="C8" s="175"/>
      <c r="D8" s="229"/>
      <c r="E8" s="229"/>
      <c r="F8" s="229"/>
      <c r="G8" s="229"/>
      <c r="H8" s="229"/>
      <c r="I8" s="229"/>
      <c r="K8" s="230" t="s">
        <v>440</v>
      </c>
    </row>
    <row r="9" spans="1:12" s="1" customFormat="1">
      <c r="A9" s="6"/>
      <c r="B9" s="77"/>
      <c r="C9" s="175"/>
      <c r="D9" s="229"/>
      <c r="E9" s="229"/>
      <c r="F9" s="229"/>
      <c r="G9" s="229"/>
      <c r="H9" s="229"/>
      <c r="I9" s="229"/>
      <c r="K9" s="230" t="s">
        <v>0</v>
      </c>
    </row>
    <row r="10" spans="1:12" s="1" customFormat="1">
      <c r="A10" s="6"/>
      <c r="B10" s="275" t="s">
        <v>447</v>
      </c>
      <c r="C10" s="275"/>
      <c r="D10" s="275"/>
      <c r="E10" s="275"/>
      <c r="F10" s="275"/>
      <c r="G10" s="275"/>
      <c r="H10" s="275"/>
      <c r="I10" s="275"/>
      <c r="J10" s="275"/>
      <c r="K10" s="275"/>
    </row>
    <row r="11" spans="1:12" s="1" customFormat="1" ht="18.75" customHeight="1">
      <c r="B11" s="279" t="s">
        <v>441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174"/>
    </row>
    <row r="12" spans="1:12" s="1" customFormat="1" ht="18.75" customHeight="1">
      <c r="B12" s="279" t="s">
        <v>442</v>
      </c>
      <c r="C12" s="279"/>
      <c r="D12" s="279"/>
      <c r="E12" s="279"/>
      <c r="F12" s="279"/>
      <c r="G12" s="279"/>
      <c r="H12" s="279"/>
      <c r="I12" s="279"/>
      <c r="J12" s="279"/>
      <c r="K12" s="279"/>
      <c r="L12" s="174"/>
    </row>
    <row r="13" spans="1:12" s="1" customFormat="1">
      <c r="A13" s="6"/>
      <c r="B13" s="77"/>
      <c r="C13" s="175"/>
      <c r="D13" s="275" t="s">
        <v>686</v>
      </c>
      <c r="E13" s="275"/>
      <c r="F13" s="275"/>
      <c r="G13" s="275"/>
      <c r="H13" s="275"/>
      <c r="I13" s="275"/>
      <c r="J13" s="275"/>
      <c r="K13" s="275"/>
      <c r="L13" s="174"/>
    </row>
    <row r="14" spans="1:12" ht="27" customHeight="1"/>
    <row r="15" spans="1:12" s="83" customFormat="1" ht="18.75" customHeight="1">
      <c r="A15" s="276" t="s">
        <v>409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84"/>
    </row>
    <row r="16" spans="1:12" s="83" customFormat="1" ht="18.7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84"/>
    </row>
    <row r="17" spans="1:13" s="83" customFormat="1" ht="39.7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84"/>
    </row>
    <row r="18" spans="1:13" ht="18.7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93"/>
      <c r="L18" s="41"/>
      <c r="M18" s="37"/>
    </row>
    <row r="19" spans="1:13" ht="15.75">
      <c r="A19" s="42"/>
      <c r="B19" s="44"/>
      <c r="C19" s="43"/>
      <c r="D19" s="43"/>
      <c r="E19" s="43"/>
      <c r="F19" s="43"/>
      <c r="G19" s="43"/>
      <c r="H19" s="43"/>
      <c r="I19" s="43"/>
      <c r="J19" s="45"/>
      <c r="K19" s="194" t="s">
        <v>35</v>
      </c>
      <c r="L19" s="41"/>
      <c r="M19" s="37"/>
    </row>
    <row r="20" spans="1:13" ht="33" customHeight="1">
      <c r="A20" s="167" t="s">
        <v>92</v>
      </c>
      <c r="B20" s="168" t="s">
        <v>37</v>
      </c>
      <c r="C20" s="169" t="s">
        <v>93</v>
      </c>
      <c r="D20" s="170" t="s">
        <v>94</v>
      </c>
      <c r="E20" s="170" t="s">
        <v>95</v>
      </c>
      <c r="F20" s="272" t="s">
        <v>96</v>
      </c>
      <c r="G20" s="273"/>
      <c r="H20" s="273"/>
      <c r="I20" s="274"/>
      <c r="J20" s="170" t="s">
        <v>97</v>
      </c>
      <c r="K20" s="195" t="s">
        <v>98</v>
      </c>
      <c r="L20" s="41"/>
      <c r="M20" s="37"/>
    </row>
    <row r="21" spans="1:13" s="47" customFormat="1" ht="15.75">
      <c r="A21" s="93">
        <v>1</v>
      </c>
      <c r="B21" s="93">
        <v>2</v>
      </c>
      <c r="C21" s="92">
        <v>3</v>
      </c>
      <c r="D21" s="93">
        <v>3</v>
      </c>
      <c r="E21" s="93">
        <v>4</v>
      </c>
      <c r="F21" s="147"/>
      <c r="G21" s="148">
        <v>5</v>
      </c>
      <c r="H21" s="148"/>
      <c r="I21" s="149"/>
      <c r="J21" s="149">
        <v>6</v>
      </c>
      <c r="K21" s="196">
        <v>7</v>
      </c>
      <c r="L21" s="46"/>
    </row>
    <row r="22" spans="1:13" s="47" customFormat="1" ht="15.75">
      <c r="A22" s="94"/>
      <c r="B22" s="80" t="s">
        <v>150</v>
      </c>
      <c r="C22" s="95">
        <v>992</v>
      </c>
      <c r="D22" s="94"/>
      <c r="E22" s="94"/>
      <c r="F22" s="150"/>
      <c r="G22" s="151"/>
      <c r="H22" s="151"/>
      <c r="I22" s="152"/>
      <c r="J22" s="152"/>
      <c r="K22" s="197">
        <f>K23+K57+K70+K83+K110+K118+K131+K160+K169+K196+K208+K203</f>
        <v>115534.68836999999</v>
      </c>
      <c r="L22" s="48"/>
    </row>
    <row r="23" spans="1:13" s="212" customFormat="1" ht="31.5">
      <c r="A23" s="203" t="s">
        <v>188</v>
      </c>
      <c r="B23" s="204" t="s">
        <v>398</v>
      </c>
      <c r="C23" s="205">
        <v>992</v>
      </c>
      <c r="D23" s="206" t="s">
        <v>115</v>
      </c>
      <c r="E23" s="206" t="s">
        <v>100</v>
      </c>
      <c r="F23" s="207" t="s">
        <v>108</v>
      </c>
      <c r="G23" s="208" t="s">
        <v>186</v>
      </c>
      <c r="H23" s="208" t="s">
        <v>294</v>
      </c>
      <c r="I23" s="209" t="s">
        <v>295</v>
      </c>
      <c r="J23" s="210"/>
      <c r="K23" s="211">
        <f>K24+K37+K45+K53</f>
        <v>27686.6</v>
      </c>
      <c r="L23" s="48"/>
    </row>
    <row r="24" spans="1:13" s="47" customFormat="1" ht="31.5">
      <c r="A24" s="82"/>
      <c r="B24" s="156" t="s">
        <v>265</v>
      </c>
      <c r="C24" s="78">
        <v>992</v>
      </c>
      <c r="D24" s="79" t="s">
        <v>115</v>
      </c>
      <c r="E24" s="79" t="s">
        <v>100</v>
      </c>
      <c r="F24" s="153" t="s">
        <v>108</v>
      </c>
      <c r="G24" s="154" t="s">
        <v>146</v>
      </c>
      <c r="H24" s="154" t="s">
        <v>294</v>
      </c>
      <c r="I24" s="184" t="s">
        <v>295</v>
      </c>
      <c r="J24" s="152"/>
      <c r="K24" s="197">
        <f>K25+K34</f>
        <v>19160.199999999997</v>
      </c>
      <c r="L24" s="41"/>
    </row>
    <row r="25" spans="1:13" s="47" customFormat="1" ht="15.75">
      <c r="A25" s="82"/>
      <c r="B25" s="156" t="s">
        <v>352</v>
      </c>
      <c r="C25" s="78">
        <v>992</v>
      </c>
      <c r="D25" s="79" t="s">
        <v>115</v>
      </c>
      <c r="E25" s="79" t="s">
        <v>100</v>
      </c>
      <c r="F25" s="153" t="s">
        <v>108</v>
      </c>
      <c r="G25" s="154" t="s">
        <v>146</v>
      </c>
      <c r="H25" s="154" t="s">
        <v>100</v>
      </c>
      <c r="I25" s="184" t="s">
        <v>295</v>
      </c>
      <c r="J25" s="152"/>
      <c r="K25" s="197">
        <f>K26+K31</f>
        <v>18460.199999999997</v>
      </c>
      <c r="L25" s="41"/>
    </row>
    <row r="26" spans="1:13" ht="63">
      <c r="A26" s="82"/>
      <c r="B26" s="156" t="s">
        <v>321</v>
      </c>
      <c r="C26" s="78">
        <v>992</v>
      </c>
      <c r="D26" s="79" t="s">
        <v>115</v>
      </c>
      <c r="E26" s="79" t="s">
        <v>100</v>
      </c>
      <c r="F26" s="153" t="s">
        <v>108</v>
      </c>
      <c r="G26" s="154" t="s">
        <v>146</v>
      </c>
      <c r="H26" s="154" t="s">
        <v>100</v>
      </c>
      <c r="I26" s="184" t="s">
        <v>319</v>
      </c>
      <c r="J26" s="152"/>
      <c r="K26" s="197">
        <f>K29+K30+K28+K27</f>
        <v>11317.8</v>
      </c>
      <c r="L26" s="41"/>
      <c r="M26" s="37"/>
    </row>
    <row r="27" spans="1:13" s="47" customFormat="1" ht="78.75">
      <c r="A27" s="82"/>
      <c r="B27" s="156" t="s">
        <v>190</v>
      </c>
      <c r="C27" s="78">
        <v>992</v>
      </c>
      <c r="D27" s="79" t="s">
        <v>115</v>
      </c>
      <c r="E27" s="79" t="s">
        <v>100</v>
      </c>
      <c r="F27" s="153" t="s">
        <v>108</v>
      </c>
      <c r="G27" s="154" t="s">
        <v>146</v>
      </c>
      <c r="H27" s="154" t="s">
        <v>100</v>
      </c>
      <c r="I27" s="155" t="s">
        <v>319</v>
      </c>
      <c r="J27" s="152" t="s">
        <v>191</v>
      </c>
      <c r="K27" s="197">
        <f>4712.5-298.6</f>
        <v>4413.8999999999996</v>
      </c>
      <c r="L27" s="48"/>
    </row>
    <row r="28" spans="1:13" ht="31.5">
      <c r="A28" s="82"/>
      <c r="B28" s="156" t="s">
        <v>380</v>
      </c>
      <c r="C28" s="78">
        <v>992</v>
      </c>
      <c r="D28" s="79" t="s">
        <v>115</v>
      </c>
      <c r="E28" s="79" t="s">
        <v>100</v>
      </c>
      <c r="F28" s="153" t="s">
        <v>108</v>
      </c>
      <c r="G28" s="154" t="s">
        <v>146</v>
      </c>
      <c r="H28" s="154" t="s">
        <v>100</v>
      </c>
      <c r="I28" s="155" t="s">
        <v>319</v>
      </c>
      <c r="J28" s="152" t="s">
        <v>193</v>
      </c>
      <c r="K28" s="197">
        <v>1522</v>
      </c>
      <c r="L28" s="41"/>
      <c r="M28" s="37"/>
    </row>
    <row r="29" spans="1:13" ht="31.5">
      <c r="A29" s="82"/>
      <c r="B29" s="85" t="s">
        <v>202</v>
      </c>
      <c r="C29" s="78">
        <v>992</v>
      </c>
      <c r="D29" s="79" t="s">
        <v>115</v>
      </c>
      <c r="E29" s="79" t="s">
        <v>100</v>
      </c>
      <c r="F29" s="153" t="s">
        <v>108</v>
      </c>
      <c r="G29" s="154" t="s">
        <v>146</v>
      </c>
      <c r="H29" s="154" t="s">
        <v>100</v>
      </c>
      <c r="I29" s="184" t="s">
        <v>319</v>
      </c>
      <c r="J29" s="152" t="s">
        <v>203</v>
      </c>
      <c r="K29" s="197">
        <f>4150.1+796.8</f>
        <v>4946.9000000000005</v>
      </c>
      <c r="L29" s="41"/>
      <c r="M29" s="37"/>
    </row>
    <row r="30" spans="1:13" ht="15.75">
      <c r="A30" s="89"/>
      <c r="B30" s="85" t="s">
        <v>194</v>
      </c>
      <c r="C30" s="78">
        <v>992</v>
      </c>
      <c r="D30" s="79" t="s">
        <v>115</v>
      </c>
      <c r="E30" s="79" t="s">
        <v>100</v>
      </c>
      <c r="F30" s="153" t="s">
        <v>108</v>
      </c>
      <c r="G30" s="154" t="s">
        <v>146</v>
      </c>
      <c r="H30" s="154" t="s">
        <v>100</v>
      </c>
      <c r="I30" s="155" t="s">
        <v>319</v>
      </c>
      <c r="J30" s="152" t="s">
        <v>195</v>
      </c>
      <c r="K30" s="197">
        <v>435</v>
      </c>
      <c r="L30" s="41"/>
      <c r="M30" s="37"/>
    </row>
    <row r="31" spans="1:13" ht="63">
      <c r="A31" s="89"/>
      <c r="B31" s="85" t="s">
        <v>681</v>
      </c>
      <c r="C31" s="78"/>
      <c r="D31" s="79"/>
      <c r="E31" s="79"/>
      <c r="F31" s="153" t="s">
        <v>108</v>
      </c>
      <c r="G31" s="154" t="s">
        <v>146</v>
      </c>
      <c r="H31" s="154" t="s">
        <v>100</v>
      </c>
      <c r="I31" s="184" t="s">
        <v>680</v>
      </c>
      <c r="J31" s="152"/>
      <c r="K31" s="197">
        <f>K32+K33</f>
        <v>7142.4</v>
      </c>
      <c r="L31" s="41"/>
      <c r="M31" s="37"/>
    </row>
    <row r="32" spans="1:13" ht="78.75">
      <c r="A32" s="89"/>
      <c r="B32" s="85" t="s">
        <v>190</v>
      </c>
      <c r="C32" s="78"/>
      <c r="D32" s="79"/>
      <c r="E32" s="79"/>
      <c r="F32" s="153" t="s">
        <v>108</v>
      </c>
      <c r="G32" s="154" t="s">
        <v>146</v>
      </c>
      <c r="H32" s="154" t="s">
        <v>100</v>
      </c>
      <c r="I32" s="155" t="s">
        <v>680</v>
      </c>
      <c r="J32" s="152" t="s">
        <v>191</v>
      </c>
      <c r="K32" s="197">
        <f>4690</f>
        <v>4690</v>
      </c>
      <c r="L32" s="41"/>
      <c r="M32" s="37"/>
    </row>
    <row r="33" spans="1:13" ht="31.5">
      <c r="A33" s="89"/>
      <c r="B33" s="85" t="s">
        <v>202</v>
      </c>
      <c r="C33" s="78"/>
      <c r="D33" s="79"/>
      <c r="E33" s="79"/>
      <c r="F33" s="153" t="s">
        <v>108</v>
      </c>
      <c r="G33" s="154" t="s">
        <v>146</v>
      </c>
      <c r="H33" s="154" t="s">
        <v>100</v>
      </c>
      <c r="I33" s="184" t="s">
        <v>680</v>
      </c>
      <c r="J33" s="152" t="s">
        <v>203</v>
      </c>
      <c r="K33" s="197">
        <v>2452.4</v>
      </c>
      <c r="L33" s="41"/>
      <c r="M33" s="37"/>
    </row>
    <row r="34" spans="1:13" ht="31.5">
      <c r="A34" s="82"/>
      <c r="B34" s="156" t="s">
        <v>355</v>
      </c>
      <c r="C34" s="78">
        <v>992</v>
      </c>
      <c r="D34" s="79" t="s">
        <v>115</v>
      </c>
      <c r="E34" s="79" t="s">
        <v>100</v>
      </c>
      <c r="F34" s="153" t="s">
        <v>108</v>
      </c>
      <c r="G34" s="154" t="s">
        <v>146</v>
      </c>
      <c r="H34" s="154" t="s">
        <v>108</v>
      </c>
      <c r="I34" s="184" t="s">
        <v>295</v>
      </c>
      <c r="J34" s="152"/>
      <c r="K34" s="197">
        <f>K35</f>
        <v>700</v>
      </c>
      <c r="L34" s="41"/>
      <c r="M34" s="37"/>
    </row>
    <row r="35" spans="1:13" ht="31.5">
      <c r="A35" s="82"/>
      <c r="B35" s="156" t="s">
        <v>269</v>
      </c>
      <c r="C35" s="78">
        <v>992</v>
      </c>
      <c r="D35" s="79" t="s">
        <v>115</v>
      </c>
      <c r="E35" s="79" t="s">
        <v>100</v>
      </c>
      <c r="F35" s="153" t="s">
        <v>108</v>
      </c>
      <c r="G35" s="154" t="s">
        <v>146</v>
      </c>
      <c r="H35" s="154" t="s">
        <v>108</v>
      </c>
      <c r="I35" s="184" t="s">
        <v>356</v>
      </c>
      <c r="J35" s="152"/>
      <c r="K35" s="197">
        <f>K36</f>
        <v>700</v>
      </c>
      <c r="L35" s="41"/>
      <c r="M35" s="37"/>
    </row>
    <row r="36" spans="1:13" ht="31.5">
      <c r="A36" s="82"/>
      <c r="B36" s="156" t="s">
        <v>380</v>
      </c>
      <c r="C36" s="78">
        <v>992</v>
      </c>
      <c r="D36" s="79" t="s">
        <v>115</v>
      </c>
      <c r="E36" s="79" t="s">
        <v>100</v>
      </c>
      <c r="F36" s="153" t="s">
        <v>108</v>
      </c>
      <c r="G36" s="154" t="s">
        <v>146</v>
      </c>
      <c r="H36" s="154" t="s">
        <v>108</v>
      </c>
      <c r="I36" s="184" t="s">
        <v>356</v>
      </c>
      <c r="J36" s="152" t="s">
        <v>193</v>
      </c>
      <c r="K36" s="197">
        <v>700</v>
      </c>
      <c r="L36" s="41"/>
      <c r="M36" s="37"/>
    </row>
    <row r="37" spans="1:13" ht="15.75">
      <c r="A37" s="82"/>
      <c r="B37" s="85" t="s">
        <v>266</v>
      </c>
      <c r="C37" s="78">
        <v>992</v>
      </c>
      <c r="D37" s="79" t="s">
        <v>115</v>
      </c>
      <c r="E37" s="79" t="s">
        <v>100</v>
      </c>
      <c r="F37" s="153" t="s">
        <v>108</v>
      </c>
      <c r="G37" s="154" t="s">
        <v>147</v>
      </c>
      <c r="H37" s="154" t="s">
        <v>294</v>
      </c>
      <c r="I37" s="155" t="s">
        <v>295</v>
      </c>
      <c r="J37" s="152"/>
      <c r="K37" s="197">
        <f>K38</f>
        <v>6153.4</v>
      </c>
      <c r="L37" s="41"/>
      <c r="M37" s="37"/>
    </row>
    <row r="38" spans="1:13" ht="15.75">
      <c r="A38" s="82"/>
      <c r="B38" s="85" t="s">
        <v>353</v>
      </c>
      <c r="C38" s="78">
        <v>992</v>
      </c>
      <c r="D38" s="79" t="s">
        <v>115</v>
      </c>
      <c r="E38" s="79" t="s">
        <v>100</v>
      </c>
      <c r="F38" s="153" t="s">
        <v>108</v>
      </c>
      <c r="G38" s="154" t="s">
        <v>147</v>
      </c>
      <c r="H38" s="154" t="s">
        <v>100</v>
      </c>
      <c r="I38" s="155" t="s">
        <v>295</v>
      </c>
      <c r="J38" s="152"/>
      <c r="K38" s="197">
        <f>K39+K43</f>
        <v>6153.4</v>
      </c>
      <c r="L38" s="41"/>
      <c r="M38" s="37"/>
    </row>
    <row r="39" spans="1:13" s="55" customFormat="1" ht="63">
      <c r="A39" s="82"/>
      <c r="B39" s="156" t="s">
        <v>248</v>
      </c>
      <c r="C39" s="78">
        <v>992</v>
      </c>
      <c r="D39" s="79" t="s">
        <v>115</v>
      </c>
      <c r="E39" s="79" t="s">
        <v>100</v>
      </c>
      <c r="F39" s="153" t="s">
        <v>108</v>
      </c>
      <c r="G39" s="154" t="s">
        <v>147</v>
      </c>
      <c r="H39" s="154" t="s">
        <v>100</v>
      </c>
      <c r="I39" s="155" t="s">
        <v>319</v>
      </c>
      <c r="J39" s="152"/>
      <c r="K39" s="197">
        <f>K40+K41+K42</f>
        <v>3994.4</v>
      </c>
      <c r="L39" s="50"/>
    </row>
    <row r="40" spans="1:13" s="47" customFormat="1" ht="78.75">
      <c r="A40" s="82"/>
      <c r="B40" s="156" t="s">
        <v>190</v>
      </c>
      <c r="C40" s="78">
        <v>992</v>
      </c>
      <c r="D40" s="79" t="s">
        <v>115</v>
      </c>
      <c r="E40" s="79" t="s">
        <v>100</v>
      </c>
      <c r="F40" s="153" t="s">
        <v>108</v>
      </c>
      <c r="G40" s="154" t="s">
        <v>147</v>
      </c>
      <c r="H40" s="154" t="s">
        <v>100</v>
      </c>
      <c r="I40" s="155" t="s">
        <v>319</v>
      </c>
      <c r="J40" s="152" t="s">
        <v>191</v>
      </c>
      <c r="K40" s="197">
        <f>3035.5-270</f>
        <v>2765.5</v>
      </c>
      <c r="L40" s="48"/>
    </row>
    <row r="41" spans="1:13" ht="31.5">
      <c r="A41" s="82"/>
      <c r="B41" s="156" t="s">
        <v>380</v>
      </c>
      <c r="C41" s="78">
        <v>992</v>
      </c>
      <c r="D41" s="79" t="s">
        <v>115</v>
      </c>
      <c r="E41" s="79" t="s">
        <v>100</v>
      </c>
      <c r="F41" s="153" t="s">
        <v>108</v>
      </c>
      <c r="G41" s="154" t="s">
        <v>147</v>
      </c>
      <c r="H41" s="154" t="s">
        <v>100</v>
      </c>
      <c r="I41" s="155" t="s">
        <v>319</v>
      </c>
      <c r="J41" s="152" t="s">
        <v>193</v>
      </c>
      <c r="K41" s="197">
        <v>1211</v>
      </c>
      <c r="L41" s="41"/>
      <c r="M41" s="37"/>
    </row>
    <row r="42" spans="1:13" ht="15.75">
      <c r="A42" s="89"/>
      <c r="B42" s="85" t="s">
        <v>194</v>
      </c>
      <c r="C42" s="78">
        <v>992</v>
      </c>
      <c r="D42" s="79" t="s">
        <v>115</v>
      </c>
      <c r="E42" s="79" t="s">
        <v>100</v>
      </c>
      <c r="F42" s="153" t="s">
        <v>108</v>
      </c>
      <c r="G42" s="154" t="s">
        <v>147</v>
      </c>
      <c r="H42" s="154" t="s">
        <v>100</v>
      </c>
      <c r="I42" s="155" t="s">
        <v>319</v>
      </c>
      <c r="J42" s="152" t="s">
        <v>195</v>
      </c>
      <c r="K42" s="197">
        <v>17.899999999999999</v>
      </c>
      <c r="L42" s="41"/>
      <c r="M42" s="37"/>
    </row>
    <row r="43" spans="1:13" ht="63">
      <c r="A43" s="89"/>
      <c r="B43" s="156" t="s">
        <v>681</v>
      </c>
      <c r="C43" s="78"/>
      <c r="D43" s="79"/>
      <c r="E43" s="79"/>
      <c r="F43" s="153" t="s">
        <v>108</v>
      </c>
      <c r="G43" s="154" t="s">
        <v>147</v>
      </c>
      <c r="H43" s="154" t="s">
        <v>100</v>
      </c>
      <c r="I43" s="155" t="s">
        <v>680</v>
      </c>
      <c r="J43" s="152"/>
      <c r="K43" s="197">
        <f>K44</f>
        <v>2159</v>
      </c>
      <c r="L43" s="41"/>
      <c r="M43" s="37"/>
    </row>
    <row r="44" spans="1:13" ht="78.75">
      <c r="A44" s="89"/>
      <c r="B44" s="156" t="s">
        <v>190</v>
      </c>
      <c r="C44" s="78"/>
      <c r="D44" s="79"/>
      <c r="E44" s="79"/>
      <c r="F44" s="153" t="s">
        <v>108</v>
      </c>
      <c r="G44" s="154" t="s">
        <v>147</v>
      </c>
      <c r="H44" s="154" t="s">
        <v>100</v>
      </c>
      <c r="I44" s="155" t="s">
        <v>680</v>
      </c>
      <c r="J44" s="152" t="s">
        <v>191</v>
      </c>
      <c r="K44" s="197">
        <v>2159</v>
      </c>
      <c r="L44" s="41"/>
      <c r="M44" s="37"/>
    </row>
    <row r="45" spans="1:13" ht="15.75">
      <c r="A45" s="82"/>
      <c r="B45" s="85" t="s">
        <v>267</v>
      </c>
      <c r="C45" s="78">
        <v>992</v>
      </c>
      <c r="D45" s="79" t="s">
        <v>115</v>
      </c>
      <c r="E45" s="79" t="s">
        <v>100</v>
      </c>
      <c r="F45" s="153" t="s">
        <v>108</v>
      </c>
      <c r="G45" s="154" t="s">
        <v>148</v>
      </c>
      <c r="H45" s="154" t="s">
        <v>294</v>
      </c>
      <c r="I45" s="155" t="s">
        <v>295</v>
      </c>
      <c r="J45" s="152"/>
      <c r="K45" s="197">
        <f>K46</f>
        <v>2273</v>
      </c>
      <c r="L45" s="41"/>
      <c r="M45" s="37"/>
    </row>
    <row r="46" spans="1:13" ht="15.75">
      <c r="A46" s="82"/>
      <c r="B46" s="85" t="s">
        <v>354</v>
      </c>
      <c r="C46" s="78">
        <v>992</v>
      </c>
      <c r="D46" s="79" t="s">
        <v>115</v>
      </c>
      <c r="E46" s="79" t="s">
        <v>100</v>
      </c>
      <c r="F46" s="153" t="s">
        <v>108</v>
      </c>
      <c r="G46" s="154" t="s">
        <v>148</v>
      </c>
      <c r="H46" s="154" t="s">
        <v>100</v>
      </c>
      <c r="I46" s="155" t="s">
        <v>295</v>
      </c>
      <c r="J46" s="152"/>
      <c r="K46" s="197">
        <f>K47+K51</f>
        <v>2273</v>
      </c>
      <c r="L46" s="41"/>
      <c r="M46" s="37"/>
    </row>
    <row r="47" spans="1:13" s="47" customFormat="1" ht="63">
      <c r="A47" s="82"/>
      <c r="B47" s="156" t="s">
        <v>248</v>
      </c>
      <c r="C47" s="78">
        <v>992</v>
      </c>
      <c r="D47" s="79" t="s">
        <v>115</v>
      </c>
      <c r="E47" s="79" t="s">
        <v>100</v>
      </c>
      <c r="F47" s="153" t="s">
        <v>108</v>
      </c>
      <c r="G47" s="154" t="s">
        <v>148</v>
      </c>
      <c r="H47" s="154" t="s">
        <v>100</v>
      </c>
      <c r="I47" s="155" t="s">
        <v>319</v>
      </c>
      <c r="J47" s="152"/>
      <c r="K47" s="197">
        <f>K48+K49+K50</f>
        <v>1489</v>
      </c>
      <c r="L47" s="48"/>
    </row>
    <row r="48" spans="1:13" ht="78.75">
      <c r="A48" s="82"/>
      <c r="B48" s="156" t="s">
        <v>190</v>
      </c>
      <c r="C48" s="78">
        <v>992</v>
      </c>
      <c r="D48" s="79" t="s">
        <v>115</v>
      </c>
      <c r="E48" s="79" t="s">
        <v>100</v>
      </c>
      <c r="F48" s="153" t="s">
        <v>108</v>
      </c>
      <c r="G48" s="154" t="s">
        <v>148</v>
      </c>
      <c r="H48" s="154" t="s">
        <v>100</v>
      </c>
      <c r="I48" s="155" t="s">
        <v>319</v>
      </c>
      <c r="J48" s="152" t="s">
        <v>191</v>
      </c>
      <c r="K48" s="197">
        <f>1181.1+2.4</f>
        <v>1183.5</v>
      </c>
      <c r="L48" s="41"/>
      <c r="M48" s="37"/>
    </row>
    <row r="49" spans="1:13" ht="31.5">
      <c r="A49" s="82"/>
      <c r="B49" s="156" t="s">
        <v>380</v>
      </c>
      <c r="C49" s="78">
        <v>992</v>
      </c>
      <c r="D49" s="79" t="s">
        <v>115</v>
      </c>
      <c r="E49" s="79" t="s">
        <v>100</v>
      </c>
      <c r="F49" s="153" t="s">
        <v>108</v>
      </c>
      <c r="G49" s="154" t="s">
        <v>148</v>
      </c>
      <c r="H49" s="154" t="s">
        <v>100</v>
      </c>
      <c r="I49" s="155" t="s">
        <v>319</v>
      </c>
      <c r="J49" s="152" t="s">
        <v>193</v>
      </c>
      <c r="K49" s="197">
        <v>299.7</v>
      </c>
      <c r="L49" s="41"/>
      <c r="M49" s="37"/>
    </row>
    <row r="50" spans="1:13" ht="15.75">
      <c r="A50" s="89"/>
      <c r="B50" s="85" t="s">
        <v>194</v>
      </c>
      <c r="C50" s="78">
        <v>992</v>
      </c>
      <c r="D50" s="79" t="s">
        <v>115</v>
      </c>
      <c r="E50" s="79" t="s">
        <v>100</v>
      </c>
      <c r="F50" s="153" t="s">
        <v>108</v>
      </c>
      <c r="G50" s="154" t="s">
        <v>148</v>
      </c>
      <c r="H50" s="154" t="s">
        <v>100</v>
      </c>
      <c r="I50" s="155" t="s">
        <v>319</v>
      </c>
      <c r="J50" s="152" t="s">
        <v>195</v>
      </c>
      <c r="K50" s="197">
        <v>5.8</v>
      </c>
      <c r="L50" s="41"/>
      <c r="M50" s="37"/>
    </row>
    <row r="51" spans="1:13" ht="63">
      <c r="A51" s="89"/>
      <c r="B51" s="156" t="s">
        <v>681</v>
      </c>
      <c r="C51" s="78"/>
      <c r="D51" s="79"/>
      <c r="E51" s="79"/>
      <c r="F51" s="153" t="s">
        <v>108</v>
      </c>
      <c r="G51" s="154" t="s">
        <v>148</v>
      </c>
      <c r="H51" s="154" t="s">
        <v>100</v>
      </c>
      <c r="I51" s="155" t="s">
        <v>680</v>
      </c>
      <c r="J51" s="152"/>
      <c r="K51" s="197">
        <f>K52</f>
        <v>784</v>
      </c>
      <c r="L51" s="41"/>
      <c r="M51" s="37"/>
    </row>
    <row r="52" spans="1:13" ht="78.75">
      <c r="A52" s="89"/>
      <c r="B52" s="156" t="s">
        <v>190</v>
      </c>
      <c r="C52" s="78"/>
      <c r="D52" s="79"/>
      <c r="E52" s="79"/>
      <c r="F52" s="153" t="s">
        <v>108</v>
      </c>
      <c r="G52" s="154" t="s">
        <v>148</v>
      </c>
      <c r="H52" s="154" t="s">
        <v>100</v>
      </c>
      <c r="I52" s="155" t="s">
        <v>680</v>
      </c>
      <c r="J52" s="152" t="s">
        <v>191</v>
      </c>
      <c r="K52" s="197">
        <v>784</v>
      </c>
      <c r="L52" s="41"/>
      <c r="M52" s="37"/>
    </row>
    <row r="53" spans="1:13" ht="31.5">
      <c r="A53" s="82"/>
      <c r="B53" s="85" t="s">
        <v>268</v>
      </c>
      <c r="C53" s="78">
        <v>992</v>
      </c>
      <c r="D53" s="79" t="s">
        <v>115</v>
      </c>
      <c r="E53" s="79" t="s">
        <v>102</v>
      </c>
      <c r="F53" s="153" t="s">
        <v>108</v>
      </c>
      <c r="G53" s="154" t="s">
        <v>149</v>
      </c>
      <c r="H53" s="154" t="s">
        <v>294</v>
      </c>
      <c r="I53" s="155" t="s">
        <v>295</v>
      </c>
      <c r="J53" s="152"/>
      <c r="K53" s="197">
        <f>K54</f>
        <v>100</v>
      </c>
      <c r="L53" s="41"/>
      <c r="M53" s="37"/>
    </row>
    <row r="54" spans="1:13" s="57" customFormat="1" ht="31.5">
      <c r="A54" s="82"/>
      <c r="B54" s="85" t="s">
        <v>357</v>
      </c>
      <c r="C54" s="78">
        <v>992</v>
      </c>
      <c r="D54" s="79" t="s">
        <v>115</v>
      </c>
      <c r="E54" s="79" t="s">
        <v>102</v>
      </c>
      <c r="F54" s="153" t="s">
        <v>108</v>
      </c>
      <c r="G54" s="154" t="s">
        <v>149</v>
      </c>
      <c r="H54" s="154" t="s">
        <v>100</v>
      </c>
      <c r="I54" s="155" t="s">
        <v>295</v>
      </c>
      <c r="J54" s="152"/>
      <c r="K54" s="197">
        <f>K55</f>
        <v>100</v>
      </c>
      <c r="L54" s="56"/>
    </row>
    <row r="55" spans="1:13" ht="31.5">
      <c r="A55" s="82"/>
      <c r="B55" s="85" t="s">
        <v>269</v>
      </c>
      <c r="C55" s="78">
        <v>992</v>
      </c>
      <c r="D55" s="79" t="s">
        <v>115</v>
      </c>
      <c r="E55" s="79" t="s">
        <v>102</v>
      </c>
      <c r="F55" s="153" t="s">
        <v>108</v>
      </c>
      <c r="G55" s="154" t="s">
        <v>149</v>
      </c>
      <c r="H55" s="154" t="s">
        <v>100</v>
      </c>
      <c r="I55" s="155" t="s">
        <v>356</v>
      </c>
      <c r="J55" s="152"/>
      <c r="K55" s="197">
        <f>K56</f>
        <v>100</v>
      </c>
    </row>
    <row r="56" spans="1:13" ht="31.5">
      <c r="A56" s="82"/>
      <c r="B56" s="156" t="s">
        <v>380</v>
      </c>
      <c r="C56" s="78">
        <v>992</v>
      </c>
      <c r="D56" s="79" t="s">
        <v>115</v>
      </c>
      <c r="E56" s="79" t="s">
        <v>102</v>
      </c>
      <c r="F56" s="153" t="s">
        <v>108</v>
      </c>
      <c r="G56" s="154" t="s">
        <v>149</v>
      </c>
      <c r="H56" s="154" t="s">
        <v>100</v>
      </c>
      <c r="I56" s="155" t="s">
        <v>356</v>
      </c>
      <c r="J56" s="152" t="s">
        <v>193</v>
      </c>
      <c r="K56" s="197">
        <f>100</f>
        <v>100</v>
      </c>
    </row>
    <row r="57" spans="1:13" s="212" customFormat="1" ht="47.25">
      <c r="A57" s="203" t="s">
        <v>144</v>
      </c>
      <c r="B57" s="213" t="s">
        <v>400</v>
      </c>
      <c r="C57" s="205">
        <v>992</v>
      </c>
      <c r="D57" s="206" t="s">
        <v>104</v>
      </c>
      <c r="E57" s="206" t="s">
        <v>100</v>
      </c>
      <c r="F57" s="207" t="s">
        <v>102</v>
      </c>
      <c r="G57" s="208" t="s">
        <v>186</v>
      </c>
      <c r="H57" s="208" t="s">
        <v>294</v>
      </c>
      <c r="I57" s="209" t="s">
        <v>295</v>
      </c>
      <c r="J57" s="210"/>
      <c r="K57" s="211">
        <f>K58+K62+K66</f>
        <v>950</v>
      </c>
      <c r="L57" s="214"/>
      <c r="M57" s="48"/>
    </row>
    <row r="58" spans="1:13">
      <c r="A58" s="82"/>
      <c r="B58" s="161" t="s">
        <v>433</v>
      </c>
      <c r="C58" s="78">
        <v>992</v>
      </c>
      <c r="D58" s="79" t="s">
        <v>104</v>
      </c>
      <c r="E58" s="79" t="s">
        <v>100</v>
      </c>
      <c r="F58" s="153" t="s">
        <v>102</v>
      </c>
      <c r="G58" s="154" t="s">
        <v>188</v>
      </c>
      <c r="H58" s="154" t="s">
        <v>294</v>
      </c>
      <c r="I58" s="155" t="s">
        <v>295</v>
      </c>
      <c r="J58" s="158"/>
      <c r="K58" s="197">
        <f>K59</f>
        <v>250</v>
      </c>
    </row>
    <row r="59" spans="1:13">
      <c r="A59" s="82"/>
      <c r="B59" s="161" t="s">
        <v>364</v>
      </c>
      <c r="C59" s="78">
        <v>992</v>
      </c>
      <c r="D59" s="79" t="s">
        <v>104</v>
      </c>
      <c r="E59" s="79" t="s">
        <v>100</v>
      </c>
      <c r="F59" s="153" t="s">
        <v>102</v>
      </c>
      <c r="G59" s="154" t="s">
        <v>188</v>
      </c>
      <c r="H59" s="154" t="s">
        <v>108</v>
      </c>
      <c r="I59" s="155" t="s">
        <v>295</v>
      </c>
      <c r="J59" s="158"/>
      <c r="K59" s="197">
        <f>K60</f>
        <v>250</v>
      </c>
    </row>
    <row r="60" spans="1:13" ht="63">
      <c r="A60" s="82"/>
      <c r="B60" s="85" t="s">
        <v>321</v>
      </c>
      <c r="C60" s="78">
        <v>992</v>
      </c>
      <c r="D60" s="79" t="s">
        <v>104</v>
      </c>
      <c r="E60" s="79" t="s">
        <v>100</v>
      </c>
      <c r="F60" s="153" t="s">
        <v>102</v>
      </c>
      <c r="G60" s="154" t="s">
        <v>188</v>
      </c>
      <c r="H60" s="154" t="s">
        <v>108</v>
      </c>
      <c r="I60" s="155" t="s">
        <v>319</v>
      </c>
      <c r="J60" s="158"/>
      <c r="K60" s="197">
        <f>K61</f>
        <v>250</v>
      </c>
    </row>
    <row r="61" spans="1:13" ht="31.5">
      <c r="A61" s="82"/>
      <c r="B61" s="85" t="s">
        <v>202</v>
      </c>
      <c r="C61" s="78">
        <v>992</v>
      </c>
      <c r="D61" s="79" t="s">
        <v>104</v>
      </c>
      <c r="E61" s="79" t="s">
        <v>100</v>
      </c>
      <c r="F61" s="153" t="s">
        <v>102</v>
      </c>
      <c r="G61" s="154" t="s">
        <v>188</v>
      </c>
      <c r="H61" s="154" t="s">
        <v>108</v>
      </c>
      <c r="I61" s="155" t="s">
        <v>319</v>
      </c>
      <c r="J61" s="160" t="s">
        <v>203</v>
      </c>
      <c r="K61" s="197">
        <v>250</v>
      </c>
    </row>
    <row r="62" spans="1:13" ht="47.25">
      <c r="A62" s="82"/>
      <c r="B62" s="161" t="s">
        <v>272</v>
      </c>
      <c r="C62" s="78">
        <v>992</v>
      </c>
      <c r="D62" s="79" t="s">
        <v>104</v>
      </c>
      <c r="E62" s="79" t="s">
        <v>100</v>
      </c>
      <c r="F62" s="153" t="s">
        <v>102</v>
      </c>
      <c r="G62" s="154" t="s">
        <v>145</v>
      </c>
      <c r="H62" s="154" t="s">
        <v>294</v>
      </c>
      <c r="I62" s="155" t="s">
        <v>295</v>
      </c>
      <c r="J62" s="158"/>
      <c r="K62" s="197">
        <f>K63</f>
        <v>500</v>
      </c>
    </row>
    <row r="63" spans="1:13" ht="47.25">
      <c r="A63" s="82"/>
      <c r="B63" s="161" t="s">
        <v>363</v>
      </c>
      <c r="C63" s="78">
        <v>992</v>
      </c>
      <c r="D63" s="79" t="s">
        <v>104</v>
      </c>
      <c r="E63" s="79" t="s">
        <v>100</v>
      </c>
      <c r="F63" s="153" t="s">
        <v>102</v>
      </c>
      <c r="G63" s="154" t="s">
        <v>145</v>
      </c>
      <c r="H63" s="154" t="s">
        <v>100</v>
      </c>
      <c r="I63" s="155" t="s">
        <v>295</v>
      </c>
      <c r="J63" s="158"/>
      <c r="K63" s="197">
        <f>K64</f>
        <v>500</v>
      </c>
    </row>
    <row r="64" spans="1:13" ht="31.5">
      <c r="A64" s="82"/>
      <c r="B64" s="85" t="s">
        <v>271</v>
      </c>
      <c r="C64" s="78">
        <v>992</v>
      </c>
      <c r="D64" s="79" t="s">
        <v>104</v>
      </c>
      <c r="E64" s="79" t="s">
        <v>100</v>
      </c>
      <c r="F64" s="153" t="s">
        <v>102</v>
      </c>
      <c r="G64" s="154" t="s">
        <v>145</v>
      </c>
      <c r="H64" s="154" t="s">
        <v>100</v>
      </c>
      <c r="I64" s="155" t="s">
        <v>361</v>
      </c>
      <c r="J64" s="158"/>
      <c r="K64" s="197">
        <f>K65</f>
        <v>500</v>
      </c>
    </row>
    <row r="65" spans="1:13" ht="31.5">
      <c r="A65" s="82"/>
      <c r="B65" s="85" t="s">
        <v>202</v>
      </c>
      <c r="C65" s="78">
        <v>992</v>
      </c>
      <c r="D65" s="79" t="s">
        <v>104</v>
      </c>
      <c r="E65" s="79" t="s">
        <v>100</v>
      </c>
      <c r="F65" s="153" t="s">
        <v>102</v>
      </c>
      <c r="G65" s="154" t="s">
        <v>145</v>
      </c>
      <c r="H65" s="154" t="s">
        <v>100</v>
      </c>
      <c r="I65" s="155" t="s">
        <v>361</v>
      </c>
      <c r="J65" s="160" t="s">
        <v>203</v>
      </c>
      <c r="K65" s="197">
        <v>500</v>
      </c>
    </row>
    <row r="66" spans="1:13">
      <c r="A66" s="190"/>
      <c r="B66" s="161" t="s">
        <v>426</v>
      </c>
      <c r="C66" s="162">
        <v>992</v>
      </c>
      <c r="D66" s="163" t="s">
        <v>104</v>
      </c>
      <c r="E66" s="163" t="s">
        <v>101</v>
      </c>
      <c r="F66" s="153" t="s">
        <v>102</v>
      </c>
      <c r="G66" s="154" t="s">
        <v>146</v>
      </c>
      <c r="H66" s="154" t="s">
        <v>294</v>
      </c>
      <c r="I66" s="155" t="s">
        <v>295</v>
      </c>
      <c r="J66" s="164"/>
      <c r="K66" s="197">
        <f>K67</f>
        <v>200</v>
      </c>
    </row>
    <row r="67" spans="1:13" ht="31.5">
      <c r="A67" s="190"/>
      <c r="B67" s="161" t="s">
        <v>366</v>
      </c>
      <c r="C67" s="162">
        <v>992</v>
      </c>
      <c r="D67" s="163" t="s">
        <v>104</v>
      </c>
      <c r="E67" s="163" t="s">
        <v>101</v>
      </c>
      <c r="F67" s="153" t="s">
        <v>102</v>
      </c>
      <c r="G67" s="154" t="s">
        <v>146</v>
      </c>
      <c r="H67" s="154" t="s">
        <v>101</v>
      </c>
      <c r="I67" s="155" t="s">
        <v>295</v>
      </c>
      <c r="J67" s="164"/>
      <c r="K67" s="197">
        <f>K68</f>
        <v>200</v>
      </c>
    </row>
    <row r="68" spans="1:13" ht="31.5">
      <c r="A68" s="190"/>
      <c r="B68" s="156" t="s">
        <v>273</v>
      </c>
      <c r="C68" s="162">
        <v>992</v>
      </c>
      <c r="D68" s="163" t="s">
        <v>104</v>
      </c>
      <c r="E68" s="163" t="s">
        <v>101</v>
      </c>
      <c r="F68" s="153" t="s">
        <v>102</v>
      </c>
      <c r="G68" s="154" t="s">
        <v>146</v>
      </c>
      <c r="H68" s="154" t="s">
        <v>101</v>
      </c>
      <c r="I68" s="155" t="s">
        <v>365</v>
      </c>
      <c r="J68" s="164"/>
      <c r="K68" s="197">
        <f>K69</f>
        <v>200</v>
      </c>
    </row>
    <row r="69" spans="1:13" ht="31.5">
      <c r="A69" s="190"/>
      <c r="B69" s="156" t="s">
        <v>202</v>
      </c>
      <c r="C69" s="162">
        <v>992</v>
      </c>
      <c r="D69" s="163" t="s">
        <v>104</v>
      </c>
      <c r="E69" s="163" t="s">
        <v>101</v>
      </c>
      <c r="F69" s="153" t="s">
        <v>102</v>
      </c>
      <c r="G69" s="154" t="s">
        <v>146</v>
      </c>
      <c r="H69" s="154" t="s">
        <v>101</v>
      </c>
      <c r="I69" s="155" t="s">
        <v>365</v>
      </c>
      <c r="J69" s="164" t="s">
        <v>203</v>
      </c>
      <c r="K69" s="197">
        <v>200</v>
      </c>
    </row>
    <row r="70" spans="1:13" s="212" customFormat="1" ht="47.25">
      <c r="A70" s="203" t="s">
        <v>145</v>
      </c>
      <c r="B70" s="204" t="s">
        <v>401</v>
      </c>
      <c r="C70" s="205">
        <v>992</v>
      </c>
      <c r="D70" s="206" t="s">
        <v>114</v>
      </c>
      <c r="E70" s="206" t="s">
        <v>114</v>
      </c>
      <c r="F70" s="207" t="s">
        <v>112</v>
      </c>
      <c r="G70" s="208" t="s">
        <v>186</v>
      </c>
      <c r="H70" s="208" t="s">
        <v>294</v>
      </c>
      <c r="I70" s="209" t="s">
        <v>295</v>
      </c>
      <c r="J70" s="210"/>
      <c r="K70" s="211">
        <f>K71+K75+K79</f>
        <v>300</v>
      </c>
      <c r="L70" s="48"/>
    </row>
    <row r="71" spans="1:13" s="47" customFormat="1" ht="15.75">
      <c r="A71" s="82"/>
      <c r="B71" s="85" t="s">
        <v>263</v>
      </c>
      <c r="C71" s="78">
        <v>992</v>
      </c>
      <c r="D71" s="79" t="s">
        <v>114</v>
      </c>
      <c r="E71" s="79" t="s">
        <v>114</v>
      </c>
      <c r="F71" s="153" t="s">
        <v>112</v>
      </c>
      <c r="G71" s="154" t="s">
        <v>188</v>
      </c>
      <c r="H71" s="154" t="s">
        <v>294</v>
      </c>
      <c r="I71" s="155" t="s">
        <v>295</v>
      </c>
      <c r="J71" s="152"/>
      <c r="K71" s="197">
        <f>K72</f>
        <v>140</v>
      </c>
      <c r="L71" s="41"/>
    </row>
    <row r="72" spans="1:13" s="47" customFormat="1" ht="47.25">
      <c r="A72" s="82"/>
      <c r="B72" s="85" t="s">
        <v>348</v>
      </c>
      <c r="C72" s="78">
        <v>992</v>
      </c>
      <c r="D72" s="79" t="s">
        <v>114</v>
      </c>
      <c r="E72" s="79" t="s">
        <v>114</v>
      </c>
      <c r="F72" s="153" t="s">
        <v>112</v>
      </c>
      <c r="G72" s="154" t="s">
        <v>188</v>
      </c>
      <c r="H72" s="154" t="s">
        <v>100</v>
      </c>
      <c r="I72" s="155" t="s">
        <v>295</v>
      </c>
      <c r="J72" s="152"/>
      <c r="K72" s="197">
        <f>K73</f>
        <v>140</v>
      </c>
      <c r="L72" s="41"/>
    </row>
    <row r="73" spans="1:13" s="47" customFormat="1" ht="31.5">
      <c r="A73" s="82"/>
      <c r="B73" s="80" t="s">
        <v>264</v>
      </c>
      <c r="C73" s="78">
        <v>992</v>
      </c>
      <c r="D73" s="79" t="s">
        <v>114</v>
      </c>
      <c r="E73" s="79" t="s">
        <v>114</v>
      </c>
      <c r="F73" s="153" t="s">
        <v>112</v>
      </c>
      <c r="G73" s="154" t="s">
        <v>188</v>
      </c>
      <c r="H73" s="154" t="s">
        <v>100</v>
      </c>
      <c r="I73" s="155" t="s">
        <v>349</v>
      </c>
      <c r="J73" s="152"/>
      <c r="K73" s="197">
        <f>K74</f>
        <v>140</v>
      </c>
      <c r="L73" s="41"/>
    </row>
    <row r="74" spans="1:13" s="47" customFormat="1" ht="31.5">
      <c r="A74" s="82"/>
      <c r="B74" s="156" t="s">
        <v>380</v>
      </c>
      <c r="C74" s="78">
        <v>992</v>
      </c>
      <c r="D74" s="79" t="s">
        <v>114</v>
      </c>
      <c r="E74" s="79" t="s">
        <v>114</v>
      </c>
      <c r="F74" s="153" t="s">
        <v>112</v>
      </c>
      <c r="G74" s="154" t="s">
        <v>188</v>
      </c>
      <c r="H74" s="154" t="s">
        <v>100</v>
      </c>
      <c r="I74" s="155" t="s">
        <v>349</v>
      </c>
      <c r="J74" s="152" t="s">
        <v>193</v>
      </c>
      <c r="K74" s="197">
        <v>140</v>
      </c>
      <c r="L74" s="41"/>
      <c r="M74" s="41"/>
    </row>
    <row r="75" spans="1:13" ht="15.75">
      <c r="A75" s="82"/>
      <c r="B75" s="85" t="s">
        <v>235</v>
      </c>
      <c r="C75" s="78">
        <v>992</v>
      </c>
      <c r="D75" s="79" t="s">
        <v>114</v>
      </c>
      <c r="E75" s="79" t="s">
        <v>114</v>
      </c>
      <c r="F75" s="153" t="s">
        <v>112</v>
      </c>
      <c r="G75" s="154" t="s">
        <v>145</v>
      </c>
      <c r="H75" s="154" t="s">
        <v>294</v>
      </c>
      <c r="I75" s="155" t="s">
        <v>295</v>
      </c>
      <c r="J75" s="152"/>
      <c r="K75" s="197">
        <f>K76</f>
        <v>100</v>
      </c>
      <c r="L75" s="41"/>
      <c r="M75" s="37"/>
    </row>
    <row r="76" spans="1:13" ht="31.5">
      <c r="A76" s="82"/>
      <c r="B76" s="85" t="s">
        <v>350</v>
      </c>
      <c r="C76" s="78">
        <v>992</v>
      </c>
      <c r="D76" s="79" t="s">
        <v>114</v>
      </c>
      <c r="E76" s="79" t="s">
        <v>114</v>
      </c>
      <c r="F76" s="153" t="s">
        <v>112</v>
      </c>
      <c r="G76" s="154" t="s">
        <v>145</v>
      </c>
      <c r="H76" s="154" t="s">
        <v>100</v>
      </c>
      <c r="I76" s="155" t="s">
        <v>295</v>
      </c>
      <c r="J76" s="152"/>
      <c r="K76" s="197">
        <f>K77</f>
        <v>100</v>
      </c>
      <c r="L76" s="41"/>
      <c r="M76" s="37"/>
    </row>
    <row r="77" spans="1:13" s="47" customFormat="1" ht="31.5">
      <c r="A77" s="82"/>
      <c r="B77" s="80" t="s">
        <v>264</v>
      </c>
      <c r="C77" s="78">
        <v>992</v>
      </c>
      <c r="D77" s="79" t="s">
        <v>114</v>
      </c>
      <c r="E77" s="79" t="s">
        <v>114</v>
      </c>
      <c r="F77" s="153" t="s">
        <v>112</v>
      </c>
      <c r="G77" s="154" t="s">
        <v>145</v>
      </c>
      <c r="H77" s="154" t="s">
        <v>100</v>
      </c>
      <c r="I77" s="155" t="s">
        <v>349</v>
      </c>
      <c r="J77" s="152"/>
      <c r="K77" s="197">
        <f>K78</f>
        <v>100</v>
      </c>
      <c r="L77" s="48"/>
    </row>
    <row r="78" spans="1:13" ht="31.5">
      <c r="A78" s="82"/>
      <c r="B78" s="156" t="s">
        <v>380</v>
      </c>
      <c r="C78" s="78">
        <v>992</v>
      </c>
      <c r="D78" s="79" t="s">
        <v>114</v>
      </c>
      <c r="E78" s="79" t="s">
        <v>114</v>
      </c>
      <c r="F78" s="153" t="s">
        <v>112</v>
      </c>
      <c r="G78" s="154" t="s">
        <v>145</v>
      </c>
      <c r="H78" s="154" t="s">
        <v>100</v>
      </c>
      <c r="I78" s="155" t="s">
        <v>349</v>
      </c>
      <c r="J78" s="152" t="s">
        <v>193</v>
      </c>
      <c r="K78" s="197">
        <v>100</v>
      </c>
      <c r="L78" s="41"/>
      <c r="M78" s="37"/>
    </row>
    <row r="79" spans="1:13" ht="31.5">
      <c r="A79" s="82"/>
      <c r="B79" s="85" t="s">
        <v>236</v>
      </c>
      <c r="C79" s="78">
        <v>992</v>
      </c>
      <c r="D79" s="79" t="s">
        <v>114</v>
      </c>
      <c r="E79" s="79" t="s">
        <v>114</v>
      </c>
      <c r="F79" s="153" t="s">
        <v>112</v>
      </c>
      <c r="G79" s="154" t="s">
        <v>146</v>
      </c>
      <c r="H79" s="154" t="s">
        <v>294</v>
      </c>
      <c r="I79" s="155" t="s">
        <v>295</v>
      </c>
      <c r="J79" s="152"/>
      <c r="K79" s="197">
        <f>K80</f>
        <v>60</v>
      </c>
      <c r="L79" s="41"/>
      <c r="M79" s="37"/>
    </row>
    <row r="80" spans="1:13" s="47" customFormat="1" ht="31.5">
      <c r="A80" s="82"/>
      <c r="B80" s="85" t="s">
        <v>351</v>
      </c>
      <c r="C80" s="78">
        <v>992</v>
      </c>
      <c r="D80" s="79" t="s">
        <v>114</v>
      </c>
      <c r="E80" s="79" t="s">
        <v>114</v>
      </c>
      <c r="F80" s="153" t="s">
        <v>112</v>
      </c>
      <c r="G80" s="154" t="s">
        <v>146</v>
      </c>
      <c r="H80" s="154" t="s">
        <v>100</v>
      </c>
      <c r="I80" s="155" t="s">
        <v>295</v>
      </c>
      <c r="J80" s="152"/>
      <c r="K80" s="197">
        <f>K81</f>
        <v>60</v>
      </c>
      <c r="L80" s="41"/>
    </row>
    <row r="81" spans="1:13" s="47" customFormat="1" ht="31.5">
      <c r="A81" s="82"/>
      <c r="B81" s="80" t="s">
        <v>264</v>
      </c>
      <c r="C81" s="78">
        <v>992</v>
      </c>
      <c r="D81" s="79" t="s">
        <v>114</v>
      </c>
      <c r="E81" s="79" t="s">
        <v>114</v>
      </c>
      <c r="F81" s="153" t="s">
        <v>112</v>
      </c>
      <c r="G81" s="154" t="s">
        <v>146</v>
      </c>
      <c r="H81" s="154" t="s">
        <v>100</v>
      </c>
      <c r="I81" s="155" t="s">
        <v>349</v>
      </c>
      <c r="J81" s="152"/>
      <c r="K81" s="197">
        <f>K82</f>
        <v>60</v>
      </c>
      <c r="L81" s="41"/>
    </row>
    <row r="82" spans="1:13" s="47" customFormat="1" ht="31.5">
      <c r="A82" s="82"/>
      <c r="B82" s="156" t="s">
        <v>380</v>
      </c>
      <c r="C82" s="78">
        <v>992</v>
      </c>
      <c r="D82" s="79" t="s">
        <v>114</v>
      </c>
      <c r="E82" s="79" t="s">
        <v>114</v>
      </c>
      <c r="F82" s="153" t="s">
        <v>112</v>
      </c>
      <c r="G82" s="154" t="s">
        <v>146</v>
      </c>
      <c r="H82" s="154" t="s">
        <v>100</v>
      </c>
      <c r="I82" s="155" t="s">
        <v>349</v>
      </c>
      <c r="J82" s="152" t="s">
        <v>193</v>
      </c>
      <c r="K82" s="197">
        <v>60</v>
      </c>
      <c r="L82" s="41"/>
    </row>
    <row r="83" spans="1:13" s="212" customFormat="1" ht="47.25">
      <c r="A83" s="203" t="s">
        <v>146</v>
      </c>
      <c r="B83" s="204" t="s">
        <v>402</v>
      </c>
      <c r="C83" s="205">
        <v>992</v>
      </c>
      <c r="D83" s="206" t="s">
        <v>108</v>
      </c>
      <c r="E83" s="206" t="s">
        <v>109</v>
      </c>
      <c r="F83" s="207" t="s">
        <v>118</v>
      </c>
      <c r="G83" s="208" t="s">
        <v>186</v>
      </c>
      <c r="H83" s="208" t="s">
        <v>294</v>
      </c>
      <c r="I83" s="209" t="s">
        <v>295</v>
      </c>
      <c r="J83" s="210"/>
      <c r="K83" s="211">
        <f>K84+K98+K102+K106</f>
        <v>6593</v>
      </c>
      <c r="L83" s="48"/>
    </row>
    <row r="84" spans="1:13" ht="47.25">
      <c r="A84" s="82"/>
      <c r="B84" s="85" t="s">
        <v>318</v>
      </c>
      <c r="C84" s="78">
        <v>992</v>
      </c>
      <c r="D84" s="79" t="s">
        <v>108</v>
      </c>
      <c r="E84" s="79" t="s">
        <v>109</v>
      </c>
      <c r="F84" s="153" t="s">
        <v>118</v>
      </c>
      <c r="G84" s="154" t="s">
        <v>188</v>
      </c>
      <c r="H84" s="154" t="s">
        <v>294</v>
      </c>
      <c r="I84" s="155" t="s">
        <v>295</v>
      </c>
      <c r="J84" s="152"/>
      <c r="K84" s="197">
        <f>K85+K93</f>
        <v>6453</v>
      </c>
      <c r="L84" s="50"/>
      <c r="M84" s="37"/>
    </row>
    <row r="85" spans="1:13" ht="31.5">
      <c r="A85" s="82"/>
      <c r="B85" s="85" t="s">
        <v>320</v>
      </c>
      <c r="C85" s="78">
        <v>992</v>
      </c>
      <c r="D85" s="79" t="s">
        <v>108</v>
      </c>
      <c r="E85" s="79" t="s">
        <v>109</v>
      </c>
      <c r="F85" s="153" t="s">
        <v>118</v>
      </c>
      <c r="G85" s="154" t="s">
        <v>188</v>
      </c>
      <c r="H85" s="154" t="s">
        <v>101</v>
      </c>
      <c r="I85" s="155" t="s">
        <v>295</v>
      </c>
      <c r="J85" s="152"/>
      <c r="K85" s="197">
        <f>K86+K90</f>
        <v>6183</v>
      </c>
      <c r="L85" s="50"/>
      <c r="M85" s="37"/>
    </row>
    <row r="86" spans="1:13" ht="63">
      <c r="A86" s="82"/>
      <c r="B86" s="85" t="s">
        <v>321</v>
      </c>
      <c r="C86" s="78">
        <v>992</v>
      </c>
      <c r="D86" s="79" t="s">
        <v>108</v>
      </c>
      <c r="E86" s="79" t="s">
        <v>109</v>
      </c>
      <c r="F86" s="153" t="s">
        <v>118</v>
      </c>
      <c r="G86" s="154" t="s">
        <v>188</v>
      </c>
      <c r="H86" s="154" t="s">
        <v>101</v>
      </c>
      <c r="I86" s="155" t="s">
        <v>319</v>
      </c>
      <c r="J86" s="152"/>
      <c r="K86" s="197">
        <f>K87+K88+K89</f>
        <v>3783.0000000000005</v>
      </c>
      <c r="L86" s="50"/>
      <c r="M86" s="37"/>
    </row>
    <row r="87" spans="1:13" s="47" customFormat="1" ht="78.75">
      <c r="A87" s="82"/>
      <c r="B87" s="156" t="s">
        <v>190</v>
      </c>
      <c r="C87" s="78">
        <v>992</v>
      </c>
      <c r="D87" s="79" t="s">
        <v>108</v>
      </c>
      <c r="E87" s="79" t="s">
        <v>109</v>
      </c>
      <c r="F87" s="153" t="s">
        <v>118</v>
      </c>
      <c r="G87" s="154" t="s">
        <v>188</v>
      </c>
      <c r="H87" s="154" t="s">
        <v>101</v>
      </c>
      <c r="I87" s="155" t="s">
        <v>319</v>
      </c>
      <c r="J87" s="152" t="s">
        <v>191</v>
      </c>
      <c r="K87" s="197">
        <v>2877.4</v>
      </c>
      <c r="L87" s="48"/>
    </row>
    <row r="88" spans="1:13" ht="31.5">
      <c r="A88" s="82"/>
      <c r="B88" s="156" t="s">
        <v>380</v>
      </c>
      <c r="C88" s="78">
        <v>992</v>
      </c>
      <c r="D88" s="79" t="s">
        <v>108</v>
      </c>
      <c r="E88" s="79" t="s">
        <v>109</v>
      </c>
      <c r="F88" s="153" t="s">
        <v>118</v>
      </c>
      <c r="G88" s="154" t="s">
        <v>188</v>
      </c>
      <c r="H88" s="154" t="s">
        <v>101</v>
      </c>
      <c r="I88" s="155" t="s">
        <v>319</v>
      </c>
      <c r="J88" s="152" t="s">
        <v>193</v>
      </c>
      <c r="K88" s="197">
        <v>862.7</v>
      </c>
      <c r="L88" s="50"/>
      <c r="M88" s="37"/>
    </row>
    <row r="89" spans="1:13" ht="15.75">
      <c r="A89" s="89"/>
      <c r="B89" s="85" t="s">
        <v>194</v>
      </c>
      <c r="C89" s="78">
        <v>992</v>
      </c>
      <c r="D89" s="79" t="s">
        <v>108</v>
      </c>
      <c r="E89" s="79" t="s">
        <v>109</v>
      </c>
      <c r="F89" s="153" t="s">
        <v>118</v>
      </c>
      <c r="G89" s="154" t="s">
        <v>188</v>
      </c>
      <c r="H89" s="154" t="s">
        <v>101</v>
      </c>
      <c r="I89" s="155" t="s">
        <v>319</v>
      </c>
      <c r="J89" s="152" t="s">
        <v>195</v>
      </c>
      <c r="K89" s="197">
        <v>42.9</v>
      </c>
      <c r="L89" s="50"/>
      <c r="M89" s="37"/>
    </row>
    <row r="90" spans="1:13" ht="47.25">
      <c r="A90" s="82"/>
      <c r="B90" s="85" t="s">
        <v>392</v>
      </c>
      <c r="C90" s="78">
        <v>992</v>
      </c>
      <c r="D90" s="79" t="s">
        <v>108</v>
      </c>
      <c r="E90" s="79" t="s">
        <v>109</v>
      </c>
      <c r="F90" s="153" t="s">
        <v>118</v>
      </c>
      <c r="G90" s="154" t="s">
        <v>188</v>
      </c>
      <c r="H90" s="154" t="s">
        <v>101</v>
      </c>
      <c r="I90" s="155" t="s">
        <v>393</v>
      </c>
      <c r="J90" s="152"/>
      <c r="K90" s="197">
        <f>K91+K92</f>
        <v>2400</v>
      </c>
      <c r="L90" s="50"/>
      <c r="M90" s="37"/>
    </row>
    <row r="91" spans="1:13" ht="78.75">
      <c r="A91" s="82"/>
      <c r="B91" s="156" t="s">
        <v>190</v>
      </c>
      <c r="C91" s="78">
        <v>992</v>
      </c>
      <c r="D91" s="79" t="s">
        <v>108</v>
      </c>
      <c r="E91" s="79" t="s">
        <v>109</v>
      </c>
      <c r="F91" s="153" t="s">
        <v>118</v>
      </c>
      <c r="G91" s="154" t="s">
        <v>188</v>
      </c>
      <c r="H91" s="154" t="s">
        <v>101</v>
      </c>
      <c r="I91" s="155" t="s">
        <v>393</v>
      </c>
      <c r="J91" s="152" t="s">
        <v>191</v>
      </c>
      <c r="K91" s="197">
        <v>2343.6</v>
      </c>
      <c r="L91" s="50"/>
      <c r="M91" s="37"/>
    </row>
    <row r="92" spans="1:13" ht="31.5">
      <c r="A92" s="82"/>
      <c r="B92" s="156" t="s">
        <v>380</v>
      </c>
      <c r="C92" s="78">
        <v>992</v>
      </c>
      <c r="D92" s="79" t="s">
        <v>108</v>
      </c>
      <c r="E92" s="79" t="s">
        <v>109</v>
      </c>
      <c r="F92" s="153" t="s">
        <v>118</v>
      </c>
      <c r="G92" s="154" t="s">
        <v>188</v>
      </c>
      <c r="H92" s="154" t="s">
        <v>101</v>
      </c>
      <c r="I92" s="155" t="s">
        <v>393</v>
      </c>
      <c r="J92" s="152" t="s">
        <v>193</v>
      </c>
      <c r="K92" s="197">
        <v>56.4</v>
      </c>
      <c r="L92" s="50"/>
      <c r="M92" s="37"/>
    </row>
    <row r="93" spans="1:13" ht="47.25">
      <c r="A93" s="82"/>
      <c r="B93" s="81" t="s">
        <v>323</v>
      </c>
      <c r="C93" s="78">
        <v>992</v>
      </c>
      <c r="D93" s="79" t="s">
        <v>108</v>
      </c>
      <c r="E93" s="79" t="s">
        <v>109</v>
      </c>
      <c r="F93" s="153" t="s">
        <v>118</v>
      </c>
      <c r="G93" s="154" t="s">
        <v>188</v>
      </c>
      <c r="H93" s="154" t="s">
        <v>108</v>
      </c>
      <c r="I93" s="155" t="s">
        <v>295</v>
      </c>
      <c r="J93" s="152"/>
      <c r="K93" s="197">
        <f>K94+K96</f>
        <v>270</v>
      </c>
      <c r="L93" s="50"/>
      <c r="M93" s="37"/>
    </row>
    <row r="94" spans="1:13" ht="47.25">
      <c r="A94" s="82"/>
      <c r="B94" s="81" t="s">
        <v>250</v>
      </c>
      <c r="C94" s="78">
        <v>992</v>
      </c>
      <c r="D94" s="79" t="s">
        <v>108</v>
      </c>
      <c r="E94" s="79" t="s">
        <v>109</v>
      </c>
      <c r="F94" s="153" t="s">
        <v>118</v>
      </c>
      <c r="G94" s="154" t="s">
        <v>188</v>
      </c>
      <c r="H94" s="154" t="s">
        <v>108</v>
      </c>
      <c r="I94" s="155" t="s">
        <v>322</v>
      </c>
      <c r="J94" s="152"/>
      <c r="K94" s="197">
        <f>K95</f>
        <v>100</v>
      </c>
      <c r="L94" s="50"/>
      <c r="M94" s="37"/>
    </row>
    <row r="95" spans="1:13" ht="31.5">
      <c r="A95" s="82"/>
      <c r="B95" s="156" t="s">
        <v>380</v>
      </c>
      <c r="C95" s="78">
        <v>992</v>
      </c>
      <c r="D95" s="79" t="s">
        <v>108</v>
      </c>
      <c r="E95" s="79" t="s">
        <v>109</v>
      </c>
      <c r="F95" s="153" t="s">
        <v>118</v>
      </c>
      <c r="G95" s="154" t="s">
        <v>188</v>
      </c>
      <c r="H95" s="154" t="s">
        <v>108</v>
      </c>
      <c r="I95" s="155" t="s">
        <v>322</v>
      </c>
      <c r="J95" s="152" t="s">
        <v>193</v>
      </c>
      <c r="K95" s="197">
        <v>100</v>
      </c>
      <c r="L95" s="50"/>
      <c r="M95" s="37"/>
    </row>
    <row r="96" spans="1:13" ht="31.5">
      <c r="A96" s="82"/>
      <c r="B96" s="81" t="s">
        <v>249</v>
      </c>
      <c r="C96" s="78">
        <v>992</v>
      </c>
      <c r="D96" s="79" t="s">
        <v>108</v>
      </c>
      <c r="E96" s="79" t="s">
        <v>109</v>
      </c>
      <c r="F96" s="153" t="s">
        <v>118</v>
      </c>
      <c r="G96" s="154" t="s">
        <v>188</v>
      </c>
      <c r="H96" s="154" t="s">
        <v>108</v>
      </c>
      <c r="I96" s="155" t="s">
        <v>324</v>
      </c>
      <c r="J96" s="152"/>
      <c r="K96" s="197">
        <f>K97</f>
        <v>170</v>
      </c>
      <c r="L96" s="50"/>
      <c r="M96" s="37"/>
    </row>
    <row r="97" spans="1:13" ht="31.5">
      <c r="A97" s="82"/>
      <c r="B97" s="156" t="s">
        <v>380</v>
      </c>
      <c r="C97" s="78">
        <v>992</v>
      </c>
      <c r="D97" s="79" t="s">
        <v>108</v>
      </c>
      <c r="E97" s="79" t="s">
        <v>109</v>
      </c>
      <c r="F97" s="153" t="s">
        <v>118</v>
      </c>
      <c r="G97" s="154" t="s">
        <v>188</v>
      </c>
      <c r="H97" s="154" t="s">
        <v>108</v>
      </c>
      <c r="I97" s="155" t="s">
        <v>324</v>
      </c>
      <c r="J97" s="152" t="s">
        <v>193</v>
      </c>
      <c r="K97" s="197">
        <f>120+50</f>
        <v>170</v>
      </c>
      <c r="L97" s="50"/>
      <c r="M97" s="37"/>
    </row>
    <row r="98" spans="1:13" s="47" customFormat="1" ht="31.5">
      <c r="A98" s="82"/>
      <c r="B98" s="85" t="s">
        <v>252</v>
      </c>
      <c r="C98" s="78">
        <v>992</v>
      </c>
      <c r="D98" s="79" t="s">
        <v>108</v>
      </c>
      <c r="E98" s="79" t="s">
        <v>110</v>
      </c>
      <c r="F98" s="153" t="s">
        <v>118</v>
      </c>
      <c r="G98" s="154" t="s">
        <v>144</v>
      </c>
      <c r="H98" s="154" t="s">
        <v>294</v>
      </c>
      <c r="I98" s="155" t="s">
        <v>295</v>
      </c>
      <c r="J98" s="152"/>
      <c r="K98" s="197">
        <f>K99</f>
        <v>10</v>
      </c>
      <c r="L98" s="41"/>
    </row>
    <row r="99" spans="1:13" s="55" customFormat="1" ht="31.5">
      <c r="A99" s="82"/>
      <c r="B99" s="85" t="s">
        <v>326</v>
      </c>
      <c r="C99" s="78">
        <v>992</v>
      </c>
      <c r="D99" s="79" t="s">
        <v>108</v>
      </c>
      <c r="E99" s="79" t="s">
        <v>110</v>
      </c>
      <c r="F99" s="153" t="s">
        <v>118</v>
      </c>
      <c r="G99" s="154" t="s">
        <v>144</v>
      </c>
      <c r="H99" s="154" t="s">
        <v>100</v>
      </c>
      <c r="I99" s="155" t="s">
        <v>295</v>
      </c>
      <c r="J99" s="152"/>
      <c r="K99" s="197">
        <f>K100</f>
        <v>10</v>
      </c>
      <c r="L99" s="50"/>
    </row>
    <row r="100" spans="1:13" s="55" customFormat="1">
      <c r="A100" s="82"/>
      <c r="B100" s="80" t="s">
        <v>253</v>
      </c>
      <c r="C100" s="78">
        <v>992</v>
      </c>
      <c r="D100" s="79" t="s">
        <v>108</v>
      </c>
      <c r="E100" s="79" t="s">
        <v>110</v>
      </c>
      <c r="F100" s="153" t="s">
        <v>118</v>
      </c>
      <c r="G100" s="154" t="s">
        <v>144</v>
      </c>
      <c r="H100" s="154" t="s">
        <v>100</v>
      </c>
      <c r="I100" s="155" t="s">
        <v>325</v>
      </c>
      <c r="J100" s="152"/>
      <c r="K100" s="197">
        <f>K101</f>
        <v>10</v>
      </c>
      <c r="L100" s="50"/>
    </row>
    <row r="101" spans="1:13" s="55" customFormat="1" ht="31.5">
      <c r="A101" s="82"/>
      <c r="B101" s="156" t="s">
        <v>380</v>
      </c>
      <c r="C101" s="78">
        <v>992</v>
      </c>
      <c r="D101" s="79" t="s">
        <v>108</v>
      </c>
      <c r="E101" s="79" t="s">
        <v>110</v>
      </c>
      <c r="F101" s="153" t="s">
        <v>118</v>
      </c>
      <c r="G101" s="154" t="s">
        <v>144</v>
      </c>
      <c r="H101" s="154" t="s">
        <v>100</v>
      </c>
      <c r="I101" s="155" t="s">
        <v>325</v>
      </c>
      <c r="J101" s="152" t="s">
        <v>193</v>
      </c>
      <c r="K101" s="197">
        <v>10</v>
      </c>
      <c r="L101" s="50"/>
    </row>
    <row r="102" spans="1:13" ht="15.75">
      <c r="A102" s="82"/>
      <c r="B102" s="85" t="s">
        <v>232</v>
      </c>
      <c r="C102" s="78">
        <v>992</v>
      </c>
      <c r="D102" s="79" t="s">
        <v>108</v>
      </c>
      <c r="E102" s="79" t="s">
        <v>117</v>
      </c>
      <c r="F102" s="153" t="s">
        <v>118</v>
      </c>
      <c r="G102" s="154" t="s">
        <v>147</v>
      </c>
      <c r="H102" s="154" t="s">
        <v>294</v>
      </c>
      <c r="I102" s="155" t="s">
        <v>295</v>
      </c>
      <c r="J102" s="152"/>
      <c r="K102" s="197">
        <f>K103</f>
        <v>120</v>
      </c>
      <c r="L102" s="50"/>
      <c r="M102" s="37"/>
    </row>
    <row r="103" spans="1:13" ht="31.5">
      <c r="A103" s="82"/>
      <c r="B103" s="85" t="s">
        <v>316</v>
      </c>
      <c r="C103" s="78">
        <v>992</v>
      </c>
      <c r="D103" s="79" t="s">
        <v>108</v>
      </c>
      <c r="E103" s="79" t="s">
        <v>117</v>
      </c>
      <c r="F103" s="153" t="s">
        <v>118</v>
      </c>
      <c r="G103" s="154" t="s">
        <v>147</v>
      </c>
      <c r="H103" s="154" t="s">
        <v>100</v>
      </c>
      <c r="I103" s="155" t="s">
        <v>295</v>
      </c>
      <c r="J103" s="152"/>
      <c r="K103" s="197">
        <f>K104</f>
        <v>120</v>
      </c>
      <c r="L103" s="50"/>
      <c r="M103" s="37"/>
    </row>
    <row r="104" spans="1:13" ht="15.75">
      <c r="A104" s="82"/>
      <c r="B104" s="81" t="s">
        <v>251</v>
      </c>
      <c r="C104" s="78">
        <v>992</v>
      </c>
      <c r="D104" s="79" t="s">
        <v>108</v>
      </c>
      <c r="E104" s="79" t="s">
        <v>117</v>
      </c>
      <c r="F104" s="153" t="s">
        <v>118</v>
      </c>
      <c r="G104" s="154" t="s">
        <v>147</v>
      </c>
      <c r="H104" s="154" t="s">
        <v>100</v>
      </c>
      <c r="I104" s="155" t="s">
        <v>317</v>
      </c>
      <c r="J104" s="152"/>
      <c r="K104" s="197">
        <f>K105</f>
        <v>120</v>
      </c>
      <c r="L104" s="50"/>
      <c r="M104" s="37"/>
    </row>
    <row r="105" spans="1:13" ht="31.5">
      <c r="A105" s="82"/>
      <c r="B105" s="156" t="s">
        <v>380</v>
      </c>
      <c r="C105" s="78">
        <v>992</v>
      </c>
      <c r="D105" s="79" t="s">
        <v>108</v>
      </c>
      <c r="E105" s="79" t="s">
        <v>117</v>
      </c>
      <c r="F105" s="153" t="s">
        <v>118</v>
      </c>
      <c r="G105" s="154" t="s">
        <v>147</v>
      </c>
      <c r="H105" s="154" t="s">
        <v>100</v>
      </c>
      <c r="I105" s="155" t="s">
        <v>317</v>
      </c>
      <c r="J105" s="152" t="s">
        <v>193</v>
      </c>
      <c r="K105" s="197">
        <v>120</v>
      </c>
      <c r="L105" s="50"/>
      <c r="M105" s="37"/>
    </row>
    <row r="106" spans="1:13" s="47" customFormat="1" ht="15.75">
      <c r="A106" s="82"/>
      <c r="B106" s="85" t="s">
        <v>244</v>
      </c>
      <c r="C106" s="78">
        <v>992</v>
      </c>
      <c r="D106" s="79" t="s">
        <v>108</v>
      </c>
      <c r="E106" s="79" t="s">
        <v>110</v>
      </c>
      <c r="F106" s="153" t="s">
        <v>118</v>
      </c>
      <c r="G106" s="154" t="s">
        <v>148</v>
      </c>
      <c r="H106" s="154" t="s">
        <v>294</v>
      </c>
      <c r="I106" s="155" t="s">
        <v>295</v>
      </c>
      <c r="J106" s="152"/>
      <c r="K106" s="197">
        <f>K107</f>
        <v>10</v>
      </c>
      <c r="L106" s="41"/>
    </row>
    <row r="107" spans="1:13" ht="15.75">
      <c r="A107" s="82"/>
      <c r="B107" s="85" t="s">
        <v>306</v>
      </c>
      <c r="C107" s="78">
        <v>992</v>
      </c>
      <c r="D107" s="79" t="s">
        <v>108</v>
      </c>
      <c r="E107" s="79" t="s">
        <v>110</v>
      </c>
      <c r="F107" s="153" t="s">
        <v>118</v>
      </c>
      <c r="G107" s="154" t="s">
        <v>148</v>
      </c>
      <c r="H107" s="154" t="s">
        <v>100</v>
      </c>
      <c r="I107" s="155" t="s">
        <v>295</v>
      </c>
      <c r="J107" s="152"/>
      <c r="K107" s="197">
        <f>K108</f>
        <v>10</v>
      </c>
      <c r="L107" s="50"/>
      <c r="M107" s="37"/>
    </row>
    <row r="108" spans="1:13" ht="31.5">
      <c r="A108" s="82"/>
      <c r="B108" s="80" t="s">
        <v>245</v>
      </c>
      <c r="C108" s="78">
        <v>992</v>
      </c>
      <c r="D108" s="79" t="s">
        <v>108</v>
      </c>
      <c r="E108" s="79" t="s">
        <v>110</v>
      </c>
      <c r="F108" s="153" t="s">
        <v>118</v>
      </c>
      <c r="G108" s="154" t="s">
        <v>148</v>
      </c>
      <c r="H108" s="154" t="s">
        <v>100</v>
      </c>
      <c r="I108" s="155" t="s">
        <v>305</v>
      </c>
      <c r="J108" s="152"/>
      <c r="K108" s="197">
        <f>K109</f>
        <v>10</v>
      </c>
      <c r="L108" s="50"/>
      <c r="M108" s="37"/>
    </row>
    <row r="109" spans="1:13" ht="31.5">
      <c r="A109" s="82"/>
      <c r="B109" s="156" t="s">
        <v>380</v>
      </c>
      <c r="C109" s="78">
        <v>992</v>
      </c>
      <c r="D109" s="79" t="s">
        <v>108</v>
      </c>
      <c r="E109" s="79" t="s">
        <v>110</v>
      </c>
      <c r="F109" s="153" t="s">
        <v>118</v>
      </c>
      <c r="G109" s="154" t="s">
        <v>148</v>
      </c>
      <c r="H109" s="154" t="s">
        <v>100</v>
      </c>
      <c r="I109" s="155" t="s">
        <v>305</v>
      </c>
      <c r="J109" s="152" t="s">
        <v>193</v>
      </c>
      <c r="K109" s="197">
        <v>10</v>
      </c>
      <c r="L109" s="50"/>
      <c r="M109" s="37"/>
    </row>
    <row r="110" spans="1:13" s="212" customFormat="1" ht="47.25">
      <c r="A110" s="203" t="s">
        <v>147</v>
      </c>
      <c r="B110" s="215" t="s">
        <v>403</v>
      </c>
      <c r="C110" s="216">
        <v>992</v>
      </c>
      <c r="D110" s="206" t="s">
        <v>102</v>
      </c>
      <c r="E110" s="206" t="s">
        <v>111</v>
      </c>
      <c r="F110" s="207" t="s">
        <v>115</v>
      </c>
      <c r="G110" s="208" t="s">
        <v>186</v>
      </c>
      <c r="H110" s="208" t="s">
        <v>294</v>
      </c>
      <c r="I110" s="209" t="s">
        <v>295</v>
      </c>
      <c r="J110" s="210"/>
      <c r="K110" s="211">
        <f>K111</f>
        <v>1933.3033600000001</v>
      </c>
      <c r="L110" s="48"/>
    </row>
    <row r="111" spans="1:13" ht="15.75">
      <c r="A111" s="82"/>
      <c r="B111" s="80" t="s">
        <v>426</v>
      </c>
      <c r="C111" s="95">
        <v>992</v>
      </c>
      <c r="D111" s="79" t="s">
        <v>102</v>
      </c>
      <c r="E111" s="79" t="s">
        <v>111</v>
      </c>
      <c r="F111" s="153" t="s">
        <v>115</v>
      </c>
      <c r="G111" s="154" t="s">
        <v>145</v>
      </c>
      <c r="H111" s="154" t="s">
        <v>294</v>
      </c>
      <c r="I111" s="155" t="s">
        <v>295</v>
      </c>
      <c r="J111" s="152"/>
      <c r="K111" s="197">
        <f>K112</f>
        <v>1933.3033600000001</v>
      </c>
      <c r="L111" s="50"/>
      <c r="M111" s="37"/>
    </row>
    <row r="112" spans="1:13" ht="63">
      <c r="A112" s="82"/>
      <c r="B112" s="80" t="s">
        <v>307</v>
      </c>
      <c r="C112" s="95">
        <v>992</v>
      </c>
      <c r="D112" s="79" t="s">
        <v>102</v>
      </c>
      <c r="E112" s="79" t="s">
        <v>111</v>
      </c>
      <c r="F112" s="153" t="s">
        <v>115</v>
      </c>
      <c r="G112" s="154" t="s">
        <v>145</v>
      </c>
      <c r="H112" s="154" t="s">
        <v>100</v>
      </c>
      <c r="I112" s="155" t="s">
        <v>295</v>
      </c>
      <c r="J112" s="152"/>
      <c r="K112" s="197">
        <f>K113+K115</f>
        <v>1933.3033600000001</v>
      </c>
      <c r="L112" s="50"/>
      <c r="M112" s="37"/>
    </row>
    <row r="113" spans="1:13" ht="15.75">
      <c r="A113" s="82"/>
      <c r="B113" s="80" t="s">
        <v>309</v>
      </c>
      <c r="C113" s="95">
        <v>992</v>
      </c>
      <c r="D113" s="79" t="s">
        <v>102</v>
      </c>
      <c r="E113" s="79" t="s">
        <v>111</v>
      </c>
      <c r="F113" s="153" t="s">
        <v>115</v>
      </c>
      <c r="G113" s="154" t="s">
        <v>145</v>
      </c>
      <c r="H113" s="154" t="s">
        <v>100</v>
      </c>
      <c r="I113" s="155" t="s">
        <v>308</v>
      </c>
      <c r="J113" s="152"/>
      <c r="K113" s="197">
        <f>K114</f>
        <v>50</v>
      </c>
      <c r="L113" s="50"/>
      <c r="M113" s="37"/>
    </row>
    <row r="114" spans="1:13" ht="31.5">
      <c r="A114" s="82"/>
      <c r="B114" s="156" t="s">
        <v>380</v>
      </c>
      <c r="C114" s="95">
        <v>992</v>
      </c>
      <c r="D114" s="79" t="s">
        <v>102</v>
      </c>
      <c r="E114" s="79" t="s">
        <v>111</v>
      </c>
      <c r="F114" s="153" t="s">
        <v>115</v>
      </c>
      <c r="G114" s="154" t="s">
        <v>145</v>
      </c>
      <c r="H114" s="154" t="s">
        <v>100</v>
      </c>
      <c r="I114" s="155" t="s">
        <v>308</v>
      </c>
      <c r="J114" s="152" t="s">
        <v>193</v>
      </c>
      <c r="K114" s="197">
        <v>50</v>
      </c>
      <c r="L114" s="50"/>
      <c r="M114" s="37"/>
    </row>
    <row r="115" spans="1:13" ht="31.5">
      <c r="A115" s="82"/>
      <c r="B115" s="80" t="s">
        <v>311</v>
      </c>
      <c r="C115" s="95">
        <v>992</v>
      </c>
      <c r="D115" s="79" t="s">
        <v>100</v>
      </c>
      <c r="E115" s="79" t="s">
        <v>106</v>
      </c>
      <c r="F115" s="153" t="s">
        <v>115</v>
      </c>
      <c r="G115" s="154" t="s">
        <v>145</v>
      </c>
      <c r="H115" s="154" t="s">
        <v>100</v>
      </c>
      <c r="I115" s="155" t="s">
        <v>310</v>
      </c>
      <c r="J115" s="152"/>
      <c r="K115" s="197">
        <f>K116+K117</f>
        <v>1883.3033600000001</v>
      </c>
      <c r="L115" s="50"/>
      <c r="M115" s="37"/>
    </row>
    <row r="116" spans="1:13" ht="31.5">
      <c r="A116" s="82"/>
      <c r="B116" s="156" t="s">
        <v>380</v>
      </c>
      <c r="C116" s="95">
        <v>992</v>
      </c>
      <c r="D116" s="79" t="s">
        <v>100</v>
      </c>
      <c r="E116" s="79" t="s">
        <v>106</v>
      </c>
      <c r="F116" s="153" t="s">
        <v>115</v>
      </c>
      <c r="G116" s="154" t="s">
        <v>145</v>
      </c>
      <c r="H116" s="154" t="s">
        <v>100</v>
      </c>
      <c r="I116" s="155" t="s">
        <v>310</v>
      </c>
      <c r="J116" s="152" t="s">
        <v>193</v>
      </c>
      <c r="K116" s="197">
        <v>150</v>
      </c>
      <c r="L116" s="50"/>
      <c r="M116" s="37"/>
    </row>
    <row r="117" spans="1:13" ht="31.5">
      <c r="A117" s="82"/>
      <c r="B117" s="156" t="s">
        <v>380</v>
      </c>
      <c r="C117" s="95">
        <v>992</v>
      </c>
      <c r="D117" s="79" t="s">
        <v>100</v>
      </c>
      <c r="E117" s="79" t="s">
        <v>106</v>
      </c>
      <c r="F117" s="153" t="s">
        <v>115</v>
      </c>
      <c r="G117" s="154" t="s">
        <v>145</v>
      </c>
      <c r="H117" s="154" t="s">
        <v>100</v>
      </c>
      <c r="I117" s="155" t="s">
        <v>310</v>
      </c>
      <c r="J117" s="152" t="s">
        <v>452</v>
      </c>
      <c r="K117" s="197">
        <f>'прил 7 (вед.)17'!K137</f>
        <v>1733.3033600000001</v>
      </c>
      <c r="L117" s="50"/>
      <c r="M117" s="37"/>
    </row>
    <row r="118" spans="1:13" s="222" customFormat="1" ht="47.25">
      <c r="A118" s="203" t="s">
        <v>148</v>
      </c>
      <c r="B118" s="220" t="s">
        <v>404</v>
      </c>
      <c r="C118" s="205">
        <v>992</v>
      </c>
      <c r="D118" s="206" t="s">
        <v>117</v>
      </c>
      <c r="E118" s="206" t="s">
        <v>108</v>
      </c>
      <c r="F118" s="207" t="s">
        <v>109</v>
      </c>
      <c r="G118" s="208" t="s">
        <v>186</v>
      </c>
      <c r="H118" s="208" t="s">
        <v>294</v>
      </c>
      <c r="I118" s="209" t="s">
        <v>295</v>
      </c>
      <c r="J118" s="210"/>
      <c r="K118" s="211">
        <f>K119+K123+K127</f>
        <v>717</v>
      </c>
      <c r="L118" s="221"/>
    </row>
    <row r="119" spans="1:13" s="83" customFormat="1">
      <c r="A119" s="82"/>
      <c r="B119" s="81" t="s">
        <v>237</v>
      </c>
      <c r="C119" s="78">
        <v>992</v>
      </c>
      <c r="D119" s="79" t="s">
        <v>117</v>
      </c>
      <c r="E119" s="79" t="s">
        <v>108</v>
      </c>
      <c r="F119" s="153" t="s">
        <v>109</v>
      </c>
      <c r="G119" s="154" t="s">
        <v>144</v>
      </c>
      <c r="H119" s="154" t="s">
        <v>294</v>
      </c>
      <c r="I119" s="155" t="s">
        <v>295</v>
      </c>
      <c r="J119" s="152"/>
      <c r="K119" s="197">
        <f>K120</f>
        <v>250</v>
      </c>
      <c r="L119" s="84"/>
    </row>
    <row r="120" spans="1:13" s="83" customFormat="1" ht="31.5">
      <c r="A120" s="82"/>
      <c r="B120" s="81" t="s">
        <v>358</v>
      </c>
      <c r="C120" s="78">
        <v>992</v>
      </c>
      <c r="D120" s="79" t="s">
        <v>117</v>
      </c>
      <c r="E120" s="79" t="s">
        <v>108</v>
      </c>
      <c r="F120" s="153" t="s">
        <v>109</v>
      </c>
      <c r="G120" s="154" t="s">
        <v>144</v>
      </c>
      <c r="H120" s="154" t="s">
        <v>100</v>
      </c>
      <c r="I120" s="155" t="s">
        <v>295</v>
      </c>
      <c r="J120" s="152"/>
      <c r="K120" s="197">
        <f>K121</f>
        <v>250</v>
      </c>
      <c r="L120" s="84"/>
    </row>
    <row r="121" spans="1:13" s="57" customFormat="1" ht="47.25">
      <c r="A121" s="82"/>
      <c r="B121" s="81" t="s">
        <v>395</v>
      </c>
      <c r="C121" s="78">
        <v>992</v>
      </c>
      <c r="D121" s="79" t="s">
        <v>117</v>
      </c>
      <c r="E121" s="79" t="s">
        <v>108</v>
      </c>
      <c r="F121" s="153" t="s">
        <v>109</v>
      </c>
      <c r="G121" s="154" t="s">
        <v>144</v>
      </c>
      <c r="H121" s="154" t="s">
        <v>100</v>
      </c>
      <c r="I121" s="155" t="s">
        <v>432</v>
      </c>
      <c r="J121" s="152"/>
      <c r="K121" s="197">
        <f>K122</f>
        <v>250</v>
      </c>
      <c r="L121" s="56"/>
    </row>
    <row r="122" spans="1:13" s="57" customFormat="1" ht="15.75">
      <c r="A122" s="82"/>
      <c r="B122" s="81" t="s">
        <v>199</v>
      </c>
      <c r="C122" s="78">
        <v>992</v>
      </c>
      <c r="D122" s="79" t="s">
        <v>117</v>
      </c>
      <c r="E122" s="79" t="s">
        <v>108</v>
      </c>
      <c r="F122" s="153" t="s">
        <v>109</v>
      </c>
      <c r="G122" s="154" t="s">
        <v>144</v>
      </c>
      <c r="H122" s="154" t="s">
        <v>100</v>
      </c>
      <c r="I122" s="155" t="s">
        <v>432</v>
      </c>
      <c r="J122" s="152" t="s">
        <v>200</v>
      </c>
      <c r="K122" s="197">
        <v>250</v>
      </c>
      <c r="L122" s="41"/>
    </row>
    <row r="123" spans="1:13" ht="31.5">
      <c r="A123" s="82"/>
      <c r="B123" s="81" t="s">
        <v>238</v>
      </c>
      <c r="C123" s="78">
        <v>992</v>
      </c>
      <c r="D123" s="79" t="s">
        <v>117</v>
      </c>
      <c r="E123" s="79" t="s">
        <v>118</v>
      </c>
      <c r="F123" s="153" t="s">
        <v>109</v>
      </c>
      <c r="G123" s="154" t="s">
        <v>145</v>
      </c>
      <c r="H123" s="154" t="s">
        <v>294</v>
      </c>
      <c r="I123" s="155" t="s">
        <v>295</v>
      </c>
      <c r="J123" s="152"/>
      <c r="K123" s="197">
        <f>K124</f>
        <v>455</v>
      </c>
    </row>
    <row r="124" spans="1:13" ht="31.5">
      <c r="A124" s="82"/>
      <c r="B124" s="81" t="s">
        <v>360</v>
      </c>
      <c r="C124" s="78">
        <v>992</v>
      </c>
      <c r="D124" s="79" t="s">
        <v>117</v>
      </c>
      <c r="E124" s="79" t="s">
        <v>118</v>
      </c>
      <c r="F124" s="153" t="s">
        <v>109</v>
      </c>
      <c r="G124" s="154" t="s">
        <v>145</v>
      </c>
      <c r="H124" s="154" t="s">
        <v>100</v>
      </c>
      <c r="I124" s="155" t="s">
        <v>295</v>
      </c>
      <c r="J124" s="152"/>
      <c r="K124" s="197">
        <f>K125</f>
        <v>455</v>
      </c>
    </row>
    <row r="125" spans="1:13" ht="31.5">
      <c r="A125" s="82"/>
      <c r="B125" s="81" t="s">
        <v>271</v>
      </c>
      <c r="C125" s="78">
        <v>992</v>
      </c>
      <c r="D125" s="79" t="s">
        <v>117</v>
      </c>
      <c r="E125" s="79" t="s">
        <v>118</v>
      </c>
      <c r="F125" s="153" t="s">
        <v>109</v>
      </c>
      <c r="G125" s="154" t="s">
        <v>145</v>
      </c>
      <c r="H125" s="154" t="s">
        <v>100</v>
      </c>
      <c r="I125" s="155" t="s">
        <v>361</v>
      </c>
      <c r="J125" s="152"/>
      <c r="K125" s="197">
        <f>K126</f>
        <v>455</v>
      </c>
    </row>
    <row r="126" spans="1:13" ht="31.5">
      <c r="A126" s="82"/>
      <c r="B126" s="85" t="s">
        <v>202</v>
      </c>
      <c r="C126" s="78">
        <v>992</v>
      </c>
      <c r="D126" s="79" t="s">
        <v>117</v>
      </c>
      <c r="E126" s="79" t="s">
        <v>118</v>
      </c>
      <c r="F126" s="153" t="s">
        <v>109</v>
      </c>
      <c r="G126" s="154" t="s">
        <v>145</v>
      </c>
      <c r="H126" s="154" t="s">
        <v>100</v>
      </c>
      <c r="I126" s="155" t="s">
        <v>361</v>
      </c>
      <c r="J126" s="152" t="s">
        <v>203</v>
      </c>
      <c r="K126" s="197">
        <v>455</v>
      </c>
    </row>
    <row r="127" spans="1:13">
      <c r="A127" s="82"/>
      <c r="B127" s="81" t="s">
        <v>239</v>
      </c>
      <c r="C127" s="78">
        <v>992</v>
      </c>
      <c r="D127" s="79" t="s">
        <v>117</v>
      </c>
      <c r="E127" s="79" t="s">
        <v>118</v>
      </c>
      <c r="F127" s="153" t="s">
        <v>109</v>
      </c>
      <c r="G127" s="154" t="s">
        <v>146</v>
      </c>
      <c r="H127" s="154" t="s">
        <v>294</v>
      </c>
      <c r="I127" s="155" t="s">
        <v>295</v>
      </c>
      <c r="J127" s="152"/>
      <c r="K127" s="197">
        <f>K128</f>
        <v>12</v>
      </c>
    </row>
    <row r="128" spans="1:13" ht="31.5">
      <c r="A128" s="82"/>
      <c r="B128" s="81" t="s">
        <v>362</v>
      </c>
      <c r="C128" s="78">
        <v>992</v>
      </c>
      <c r="D128" s="79" t="s">
        <v>117</v>
      </c>
      <c r="E128" s="79" t="s">
        <v>118</v>
      </c>
      <c r="F128" s="153" t="s">
        <v>109</v>
      </c>
      <c r="G128" s="154" t="s">
        <v>146</v>
      </c>
      <c r="H128" s="154" t="s">
        <v>100</v>
      </c>
      <c r="I128" s="155" t="s">
        <v>295</v>
      </c>
      <c r="J128" s="152"/>
      <c r="K128" s="197">
        <f>K129</f>
        <v>12</v>
      </c>
    </row>
    <row r="129" spans="1:13" ht="31.5">
      <c r="A129" s="82"/>
      <c r="B129" s="81" t="s">
        <v>270</v>
      </c>
      <c r="C129" s="78">
        <v>992</v>
      </c>
      <c r="D129" s="79" t="s">
        <v>117</v>
      </c>
      <c r="E129" s="79" t="s">
        <v>118</v>
      </c>
      <c r="F129" s="153" t="s">
        <v>109</v>
      </c>
      <c r="G129" s="154" t="s">
        <v>146</v>
      </c>
      <c r="H129" s="154" t="s">
        <v>100</v>
      </c>
      <c r="I129" s="155" t="s">
        <v>359</v>
      </c>
      <c r="J129" s="152"/>
      <c r="K129" s="197">
        <f>K130</f>
        <v>12</v>
      </c>
    </row>
    <row r="130" spans="1:13">
      <c r="A130" s="82"/>
      <c r="B130" s="85" t="s">
        <v>199</v>
      </c>
      <c r="C130" s="78">
        <v>992</v>
      </c>
      <c r="D130" s="79" t="s">
        <v>117</v>
      </c>
      <c r="E130" s="79" t="s">
        <v>118</v>
      </c>
      <c r="F130" s="153" t="s">
        <v>109</v>
      </c>
      <c r="G130" s="154" t="s">
        <v>146</v>
      </c>
      <c r="H130" s="154" t="s">
        <v>100</v>
      </c>
      <c r="I130" s="155" t="s">
        <v>359</v>
      </c>
      <c r="J130" s="152" t="s">
        <v>200</v>
      </c>
      <c r="K130" s="197">
        <v>12</v>
      </c>
    </row>
    <row r="131" spans="1:13" s="225" customFormat="1" ht="63">
      <c r="A131" s="203" t="s">
        <v>149</v>
      </c>
      <c r="B131" s="204" t="s">
        <v>405</v>
      </c>
      <c r="C131" s="206" t="s">
        <v>113</v>
      </c>
      <c r="D131" s="206" t="s">
        <v>112</v>
      </c>
      <c r="E131" s="206" t="s">
        <v>100</v>
      </c>
      <c r="F131" s="207" t="s">
        <v>117</v>
      </c>
      <c r="G131" s="208" t="s">
        <v>186</v>
      </c>
      <c r="H131" s="208" t="s">
        <v>294</v>
      </c>
      <c r="I131" s="209" t="s">
        <v>295</v>
      </c>
      <c r="J131" s="210"/>
      <c r="K131" s="223">
        <f>K132+K136++K142++K146+K150</f>
        <v>41599.385009999998</v>
      </c>
      <c r="L131" s="48"/>
      <c r="M131" s="224"/>
    </row>
    <row r="132" spans="1:13" ht="31.5">
      <c r="A132" s="82"/>
      <c r="B132" s="85" t="s">
        <v>259</v>
      </c>
      <c r="C132" s="79" t="s">
        <v>113</v>
      </c>
      <c r="D132" s="79" t="s">
        <v>112</v>
      </c>
      <c r="E132" s="79" t="s">
        <v>101</v>
      </c>
      <c r="F132" s="153" t="s">
        <v>117</v>
      </c>
      <c r="G132" s="154" t="s">
        <v>188</v>
      </c>
      <c r="H132" s="154" t="s">
        <v>294</v>
      </c>
      <c r="I132" s="155" t="s">
        <v>295</v>
      </c>
      <c r="J132" s="152"/>
      <c r="K132" s="198">
        <f>K133</f>
        <v>300</v>
      </c>
      <c r="L132" s="50"/>
      <c r="M132" s="37"/>
    </row>
    <row r="133" spans="1:13" ht="31.5">
      <c r="A133" s="82"/>
      <c r="B133" s="85" t="s">
        <v>336</v>
      </c>
      <c r="C133" s="79" t="s">
        <v>113</v>
      </c>
      <c r="D133" s="79" t="s">
        <v>112</v>
      </c>
      <c r="E133" s="79" t="s">
        <v>101</v>
      </c>
      <c r="F133" s="153" t="s">
        <v>117</v>
      </c>
      <c r="G133" s="154" t="s">
        <v>188</v>
      </c>
      <c r="H133" s="154" t="s">
        <v>101</v>
      </c>
      <c r="I133" s="155" t="s">
        <v>295</v>
      </c>
      <c r="J133" s="152"/>
      <c r="K133" s="198">
        <f>K134</f>
        <v>300</v>
      </c>
      <c r="L133" s="50"/>
      <c r="M133" s="37"/>
    </row>
    <row r="134" spans="1:13" s="53" customFormat="1" ht="47.25">
      <c r="A134" s="82"/>
      <c r="B134" s="85" t="s">
        <v>260</v>
      </c>
      <c r="C134" s="79" t="s">
        <v>113</v>
      </c>
      <c r="D134" s="79" t="s">
        <v>112</v>
      </c>
      <c r="E134" s="79" t="s">
        <v>101</v>
      </c>
      <c r="F134" s="153" t="s">
        <v>117</v>
      </c>
      <c r="G134" s="154" t="s">
        <v>188</v>
      </c>
      <c r="H134" s="154" t="s">
        <v>101</v>
      </c>
      <c r="I134" s="155" t="s">
        <v>335</v>
      </c>
      <c r="J134" s="152"/>
      <c r="K134" s="198">
        <f>K135</f>
        <v>300</v>
      </c>
      <c r="L134" s="50"/>
      <c r="M134" s="54"/>
    </row>
    <row r="135" spans="1:13" s="53" customFormat="1" ht="31.5">
      <c r="A135" s="82"/>
      <c r="B135" s="156" t="s">
        <v>380</v>
      </c>
      <c r="C135" s="79" t="s">
        <v>113</v>
      </c>
      <c r="D135" s="79" t="s">
        <v>112</v>
      </c>
      <c r="E135" s="79" t="s">
        <v>101</v>
      </c>
      <c r="F135" s="153" t="s">
        <v>117</v>
      </c>
      <c r="G135" s="154" t="s">
        <v>188</v>
      </c>
      <c r="H135" s="154" t="s">
        <v>101</v>
      </c>
      <c r="I135" s="155" t="s">
        <v>335</v>
      </c>
      <c r="J135" s="152" t="s">
        <v>193</v>
      </c>
      <c r="K135" s="198">
        <v>300</v>
      </c>
      <c r="L135" s="50"/>
      <c r="M135" s="54"/>
    </row>
    <row r="136" spans="1:13" s="55" customFormat="1">
      <c r="A136" s="82"/>
      <c r="B136" s="85" t="s">
        <v>426</v>
      </c>
      <c r="C136" s="78">
        <v>992</v>
      </c>
      <c r="D136" s="79" t="s">
        <v>112</v>
      </c>
      <c r="E136" s="79" t="s">
        <v>112</v>
      </c>
      <c r="F136" s="153" t="s">
        <v>117</v>
      </c>
      <c r="G136" s="154" t="s">
        <v>145</v>
      </c>
      <c r="H136" s="154" t="s">
        <v>294</v>
      </c>
      <c r="I136" s="155" t="s">
        <v>295</v>
      </c>
      <c r="J136" s="152"/>
      <c r="K136" s="197">
        <f>K137</f>
        <v>8761.2000000000007</v>
      </c>
      <c r="L136" s="50"/>
    </row>
    <row r="137" spans="1:13" s="55" customFormat="1">
      <c r="A137" s="82"/>
      <c r="B137" s="85" t="s">
        <v>347</v>
      </c>
      <c r="C137" s="78">
        <v>992</v>
      </c>
      <c r="D137" s="79" t="s">
        <v>112</v>
      </c>
      <c r="E137" s="79" t="s">
        <v>112</v>
      </c>
      <c r="F137" s="153" t="s">
        <v>117</v>
      </c>
      <c r="G137" s="154" t="s">
        <v>145</v>
      </c>
      <c r="H137" s="154" t="s">
        <v>100</v>
      </c>
      <c r="I137" s="155" t="s">
        <v>295</v>
      </c>
      <c r="J137" s="152"/>
      <c r="K137" s="197">
        <f>K138</f>
        <v>8761.2000000000007</v>
      </c>
      <c r="L137" s="50"/>
    </row>
    <row r="138" spans="1:13" s="47" customFormat="1" ht="63">
      <c r="A138" s="82"/>
      <c r="B138" s="85" t="s">
        <v>248</v>
      </c>
      <c r="C138" s="78">
        <v>992</v>
      </c>
      <c r="D138" s="79" t="s">
        <v>112</v>
      </c>
      <c r="E138" s="79" t="s">
        <v>112</v>
      </c>
      <c r="F138" s="153" t="s">
        <v>117</v>
      </c>
      <c r="G138" s="154" t="s">
        <v>145</v>
      </c>
      <c r="H138" s="154" t="s">
        <v>100</v>
      </c>
      <c r="I138" s="155" t="s">
        <v>319</v>
      </c>
      <c r="J138" s="152"/>
      <c r="K138" s="197">
        <f>K139+K140+K141</f>
        <v>8761.2000000000007</v>
      </c>
      <c r="L138" s="48"/>
    </row>
    <row r="139" spans="1:13" s="47" customFormat="1" ht="78.75">
      <c r="A139" s="82"/>
      <c r="B139" s="156" t="s">
        <v>190</v>
      </c>
      <c r="C139" s="78">
        <v>992</v>
      </c>
      <c r="D139" s="79" t="s">
        <v>112</v>
      </c>
      <c r="E139" s="79" t="s">
        <v>112</v>
      </c>
      <c r="F139" s="153" t="s">
        <v>117</v>
      </c>
      <c r="G139" s="154" t="s">
        <v>145</v>
      </c>
      <c r="H139" s="154" t="s">
        <v>100</v>
      </c>
      <c r="I139" s="155" t="s">
        <v>319</v>
      </c>
      <c r="J139" s="152" t="s">
        <v>191</v>
      </c>
      <c r="K139" s="197">
        <v>7655.1</v>
      </c>
      <c r="L139" s="48"/>
    </row>
    <row r="140" spans="1:13" s="47" customFormat="1" ht="31.5">
      <c r="A140" s="82"/>
      <c r="B140" s="156" t="s">
        <v>380</v>
      </c>
      <c r="C140" s="78">
        <v>992</v>
      </c>
      <c r="D140" s="79" t="s">
        <v>112</v>
      </c>
      <c r="E140" s="79" t="s">
        <v>112</v>
      </c>
      <c r="F140" s="153" t="s">
        <v>117</v>
      </c>
      <c r="G140" s="154" t="s">
        <v>145</v>
      </c>
      <c r="H140" s="154" t="s">
        <v>100</v>
      </c>
      <c r="I140" s="155" t="s">
        <v>319</v>
      </c>
      <c r="J140" s="152" t="s">
        <v>193</v>
      </c>
      <c r="K140" s="197">
        <v>1089.7</v>
      </c>
      <c r="L140" s="48"/>
    </row>
    <row r="141" spans="1:13" s="47" customFormat="1" ht="15.75">
      <c r="A141" s="89"/>
      <c r="B141" s="85" t="s">
        <v>194</v>
      </c>
      <c r="C141" s="78">
        <v>992</v>
      </c>
      <c r="D141" s="79" t="s">
        <v>112</v>
      </c>
      <c r="E141" s="79" t="s">
        <v>112</v>
      </c>
      <c r="F141" s="153" t="s">
        <v>117</v>
      </c>
      <c r="G141" s="154" t="s">
        <v>145</v>
      </c>
      <c r="H141" s="154" t="s">
        <v>100</v>
      </c>
      <c r="I141" s="155" t="s">
        <v>319</v>
      </c>
      <c r="J141" s="152" t="s">
        <v>195</v>
      </c>
      <c r="K141" s="197">
        <v>16.399999999999999</v>
      </c>
      <c r="L141" s="48"/>
    </row>
    <row r="142" spans="1:13" s="47" customFormat="1" ht="15.75">
      <c r="A142" s="82"/>
      <c r="B142" s="85" t="s">
        <v>64</v>
      </c>
      <c r="C142" s="79" t="s">
        <v>113</v>
      </c>
      <c r="D142" s="79" t="s">
        <v>112</v>
      </c>
      <c r="E142" s="79" t="s">
        <v>100</v>
      </c>
      <c r="F142" s="153" t="s">
        <v>117</v>
      </c>
      <c r="G142" s="154" t="s">
        <v>146</v>
      </c>
      <c r="H142" s="154" t="s">
        <v>294</v>
      </c>
      <c r="I142" s="155" t="s">
        <v>295</v>
      </c>
      <c r="J142" s="152"/>
      <c r="K142" s="198">
        <f>K143</f>
        <v>200</v>
      </c>
      <c r="L142" s="46"/>
    </row>
    <row r="143" spans="1:13" s="212" customFormat="1" ht="31.5">
      <c r="A143" s="82"/>
      <c r="B143" s="85" t="s">
        <v>431</v>
      </c>
      <c r="C143" s="79" t="s">
        <v>113</v>
      </c>
      <c r="D143" s="79" t="s">
        <v>112</v>
      </c>
      <c r="E143" s="79" t="s">
        <v>100</v>
      </c>
      <c r="F143" s="153" t="s">
        <v>117</v>
      </c>
      <c r="G143" s="154" t="s">
        <v>146</v>
      </c>
      <c r="H143" s="154" t="s">
        <v>100</v>
      </c>
      <c r="I143" s="155" t="s">
        <v>295</v>
      </c>
      <c r="J143" s="152"/>
      <c r="K143" s="198">
        <f>K144</f>
        <v>200</v>
      </c>
      <c r="L143" s="226"/>
    </row>
    <row r="144" spans="1:13" s="47" customFormat="1" ht="15.75">
      <c r="A144" s="82"/>
      <c r="B144" s="85" t="s">
        <v>258</v>
      </c>
      <c r="C144" s="78">
        <v>992</v>
      </c>
      <c r="D144" s="79" t="s">
        <v>112</v>
      </c>
      <c r="E144" s="79" t="s">
        <v>100</v>
      </c>
      <c r="F144" s="153" t="s">
        <v>117</v>
      </c>
      <c r="G144" s="154" t="s">
        <v>146</v>
      </c>
      <c r="H144" s="154" t="s">
        <v>100</v>
      </c>
      <c r="I144" s="155" t="s">
        <v>334</v>
      </c>
      <c r="J144" s="157"/>
      <c r="K144" s="197">
        <f>K145</f>
        <v>200</v>
      </c>
      <c r="L144" s="41"/>
    </row>
    <row r="145" spans="1:13" s="47" customFormat="1" ht="31.5">
      <c r="A145" s="82"/>
      <c r="B145" s="156" t="s">
        <v>380</v>
      </c>
      <c r="C145" s="78">
        <v>992</v>
      </c>
      <c r="D145" s="79" t="s">
        <v>112</v>
      </c>
      <c r="E145" s="79" t="s">
        <v>100</v>
      </c>
      <c r="F145" s="153" t="s">
        <v>117</v>
      </c>
      <c r="G145" s="154" t="s">
        <v>146</v>
      </c>
      <c r="H145" s="154" t="s">
        <v>100</v>
      </c>
      <c r="I145" s="155" t="s">
        <v>334</v>
      </c>
      <c r="J145" s="152" t="s">
        <v>193</v>
      </c>
      <c r="K145" s="197">
        <v>200</v>
      </c>
      <c r="L145" s="41"/>
    </row>
    <row r="146" spans="1:13" s="53" customFormat="1" ht="15.75">
      <c r="A146" s="82"/>
      <c r="B146" s="85" t="s">
        <v>66</v>
      </c>
      <c r="C146" s="79" t="s">
        <v>113</v>
      </c>
      <c r="D146" s="79" t="s">
        <v>112</v>
      </c>
      <c r="E146" s="79" t="s">
        <v>101</v>
      </c>
      <c r="F146" s="153" t="s">
        <v>117</v>
      </c>
      <c r="G146" s="154" t="s">
        <v>147</v>
      </c>
      <c r="H146" s="154" t="s">
        <v>294</v>
      </c>
      <c r="I146" s="155" t="s">
        <v>295</v>
      </c>
      <c r="J146" s="152"/>
      <c r="K146" s="198">
        <f>K147</f>
        <v>4369.17742</v>
      </c>
      <c r="L146" s="50"/>
      <c r="M146" s="54"/>
    </row>
    <row r="147" spans="1:13" s="53" customFormat="1" ht="31.5">
      <c r="A147" s="82"/>
      <c r="B147" s="85" t="s">
        <v>337</v>
      </c>
      <c r="C147" s="79" t="s">
        <v>113</v>
      </c>
      <c r="D147" s="79" t="s">
        <v>112</v>
      </c>
      <c r="E147" s="79" t="s">
        <v>101</v>
      </c>
      <c r="F147" s="153" t="s">
        <v>117</v>
      </c>
      <c r="G147" s="154" t="s">
        <v>147</v>
      </c>
      <c r="H147" s="154" t="s">
        <v>100</v>
      </c>
      <c r="I147" s="155" t="s">
        <v>295</v>
      </c>
      <c r="J147" s="152"/>
      <c r="K147" s="198">
        <f>K148</f>
        <v>4369.17742</v>
      </c>
      <c r="L147" s="50"/>
      <c r="M147" s="54"/>
    </row>
    <row r="148" spans="1:13" s="53" customFormat="1" ht="15.75">
      <c r="A148" s="82"/>
      <c r="B148" s="85" t="s">
        <v>339</v>
      </c>
      <c r="C148" s="79" t="s">
        <v>113</v>
      </c>
      <c r="D148" s="79" t="s">
        <v>112</v>
      </c>
      <c r="E148" s="79" t="s">
        <v>101</v>
      </c>
      <c r="F148" s="153" t="s">
        <v>117</v>
      </c>
      <c r="G148" s="154" t="s">
        <v>147</v>
      </c>
      <c r="H148" s="154" t="s">
        <v>100</v>
      </c>
      <c r="I148" s="155" t="s">
        <v>338</v>
      </c>
      <c r="J148" s="152"/>
      <c r="K148" s="198">
        <f>K149</f>
        <v>4369.17742</v>
      </c>
      <c r="L148" s="50"/>
      <c r="M148" s="54"/>
    </row>
    <row r="149" spans="1:13" s="53" customFormat="1" ht="31.5">
      <c r="A149" s="82"/>
      <c r="B149" s="156" t="s">
        <v>380</v>
      </c>
      <c r="C149" s="79" t="s">
        <v>113</v>
      </c>
      <c r="D149" s="79" t="s">
        <v>112</v>
      </c>
      <c r="E149" s="79" t="s">
        <v>101</v>
      </c>
      <c r="F149" s="153" t="s">
        <v>117</v>
      </c>
      <c r="G149" s="154" t="s">
        <v>147</v>
      </c>
      <c r="H149" s="154" t="s">
        <v>100</v>
      </c>
      <c r="I149" s="155" t="s">
        <v>338</v>
      </c>
      <c r="J149" s="152" t="s">
        <v>193</v>
      </c>
      <c r="K149" s="198">
        <f>1700+2669.17742</f>
        <v>4369.17742</v>
      </c>
      <c r="L149" s="50"/>
      <c r="M149" s="54"/>
    </row>
    <row r="150" spans="1:13" s="55" customFormat="1">
      <c r="A150" s="82"/>
      <c r="B150" s="85" t="s">
        <v>257</v>
      </c>
      <c r="C150" s="78">
        <v>992</v>
      </c>
      <c r="D150" s="79" t="s">
        <v>112</v>
      </c>
      <c r="E150" s="79" t="s">
        <v>108</v>
      </c>
      <c r="F150" s="153" t="s">
        <v>117</v>
      </c>
      <c r="G150" s="154" t="s">
        <v>148</v>
      </c>
      <c r="H150" s="154" t="s">
        <v>294</v>
      </c>
      <c r="I150" s="155" t="s">
        <v>295</v>
      </c>
      <c r="J150" s="152"/>
      <c r="K150" s="197">
        <f>K151+K154+K157</f>
        <v>27969.007590000001</v>
      </c>
      <c r="L150" s="50"/>
    </row>
    <row r="151" spans="1:13" s="55" customFormat="1" ht="31.5">
      <c r="A151" s="82"/>
      <c r="B151" s="85" t="s">
        <v>341</v>
      </c>
      <c r="C151" s="78">
        <v>992</v>
      </c>
      <c r="D151" s="79" t="s">
        <v>112</v>
      </c>
      <c r="E151" s="79" t="s">
        <v>108</v>
      </c>
      <c r="F151" s="153" t="s">
        <v>117</v>
      </c>
      <c r="G151" s="154" t="s">
        <v>148</v>
      </c>
      <c r="H151" s="154" t="s">
        <v>100</v>
      </c>
      <c r="I151" s="155" t="s">
        <v>295</v>
      </c>
      <c r="J151" s="152"/>
      <c r="K151" s="197">
        <f>K152</f>
        <v>7634.20759</v>
      </c>
      <c r="L151" s="50"/>
    </row>
    <row r="152" spans="1:13" s="55" customFormat="1">
      <c r="A152" s="82"/>
      <c r="B152" s="85" t="s">
        <v>261</v>
      </c>
      <c r="C152" s="78">
        <v>992</v>
      </c>
      <c r="D152" s="79" t="s">
        <v>112</v>
      </c>
      <c r="E152" s="79" t="s">
        <v>108</v>
      </c>
      <c r="F152" s="153" t="s">
        <v>117</v>
      </c>
      <c r="G152" s="154" t="s">
        <v>148</v>
      </c>
      <c r="H152" s="154" t="s">
        <v>100</v>
      </c>
      <c r="I152" s="184" t="s">
        <v>340</v>
      </c>
      <c r="J152" s="152"/>
      <c r="K152" s="197">
        <f>K153</f>
        <v>7634.20759</v>
      </c>
      <c r="L152" s="50"/>
    </row>
    <row r="153" spans="1:13" s="55" customFormat="1" ht="31.5">
      <c r="A153" s="82"/>
      <c r="B153" s="156" t="s">
        <v>380</v>
      </c>
      <c r="C153" s="78">
        <v>992</v>
      </c>
      <c r="D153" s="79" t="s">
        <v>112</v>
      </c>
      <c r="E153" s="79" t="s">
        <v>108</v>
      </c>
      <c r="F153" s="153" t="s">
        <v>117</v>
      </c>
      <c r="G153" s="154" t="s">
        <v>148</v>
      </c>
      <c r="H153" s="154" t="s">
        <v>100</v>
      </c>
      <c r="I153" s="184" t="s">
        <v>340</v>
      </c>
      <c r="J153" s="152" t="s">
        <v>193</v>
      </c>
      <c r="K153" s="197">
        <f>6600+799.8+234.40759</f>
        <v>7634.20759</v>
      </c>
      <c r="L153" s="50"/>
    </row>
    <row r="154" spans="1:13" s="55" customFormat="1">
      <c r="A154" s="82"/>
      <c r="B154" s="85" t="s">
        <v>342</v>
      </c>
      <c r="C154" s="78">
        <v>992</v>
      </c>
      <c r="D154" s="79" t="s">
        <v>112</v>
      </c>
      <c r="E154" s="79" t="s">
        <v>108</v>
      </c>
      <c r="F154" s="153" t="s">
        <v>117</v>
      </c>
      <c r="G154" s="154" t="s">
        <v>148</v>
      </c>
      <c r="H154" s="154" t="s">
        <v>101</v>
      </c>
      <c r="I154" s="155" t="s">
        <v>295</v>
      </c>
      <c r="J154" s="152"/>
      <c r="K154" s="197">
        <f>K155</f>
        <v>1000</v>
      </c>
      <c r="L154" s="50"/>
    </row>
    <row r="155" spans="1:13" s="55" customFormat="1">
      <c r="A155" s="82"/>
      <c r="B155" s="85" t="s">
        <v>262</v>
      </c>
      <c r="C155" s="78">
        <v>992</v>
      </c>
      <c r="D155" s="79" t="s">
        <v>112</v>
      </c>
      <c r="E155" s="79" t="s">
        <v>108</v>
      </c>
      <c r="F155" s="153" t="s">
        <v>117</v>
      </c>
      <c r="G155" s="154" t="s">
        <v>148</v>
      </c>
      <c r="H155" s="154" t="s">
        <v>101</v>
      </c>
      <c r="I155" s="184" t="s">
        <v>343</v>
      </c>
      <c r="J155" s="152"/>
      <c r="K155" s="197">
        <f>K156</f>
        <v>1000</v>
      </c>
      <c r="L155" s="50"/>
    </row>
    <row r="156" spans="1:13" s="55" customFormat="1" ht="31.5">
      <c r="A156" s="82"/>
      <c r="B156" s="156" t="s">
        <v>380</v>
      </c>
      <c r="C156" s="78">
        <v>992</v>
      </c>
      <c r="D156" s="79" t="s">
        <v>112</v>
      </c>
      <c r="E156" s="79" t="s">
        <v>108</v>
      </c>
      <c r="F156" s="153" t="s">
        <v>117</v>
      </c>
      <c r="G156" s="154" t="s">
        <v>148</v>
      </c>
      <c r="H156" s="154" t="s">
        <v>101</v>
      </c>
      <c r="I156" s="184" t="s">
        <v>343</v>
      </c>
      <c r="J156" s="152" t="s">
        <v>193</v>
      </c>
      <c r="K156" s="197">
        <v>1000</v>
      </c>
      <c r="L156" s="50"/>
    </row>
    <row r="157" spans="1:13" s="55" customFormat="1">
      <c r="A157" s="82"/>
      <c r="B157" s="85" t="s">
        <v>344</v>
      </c>
      <c r="C157" s="78">
        <v>992</v>
      </c>
      <c r="D157" s="79" t="s">
        <v>112</v>
      </c>
      <c r="E157" s="79" t="s">
        <v>108</v>
      </c>
      <c r="F157" s="153" t="s">
        <v>117</v>
      </c>
      <c r="G157" s="154" t="s">
        <v>148</v>
      </c>
      <c r="H157" s="154" t="s">
        <v>108</v>
      </c>
      <c r="I157" s="155" t="s">
        <v>295</v>
      </c>
      <c r="J157" s="152"/>
      <c r="K157" s="197">
        <f>K158</f>
        <v>19334.8</v>
      </c>
      <c r="L157" s="50"/>
    </row>
    <row r="158" spans="1:13" s="55" customFormat="1">
      <c r="A158" s="82"/>
      <c r="B158" s="85" t="s">
        <v>346</v>
      </c>
      <c r="C158" s="78">
        <v>992</v>
      </c>
      <c r="D158" s="79" t="s">
        <v>112</v>
      </c>
      <c r="E158" s="79" t="s">
        <v>108</v>
      </c>
      <c r="F158" s="153" t="s">
        <v>117</v>
      </c>
      <c r="G158" s="154" t="s">
        <v>148</v>
      </c>
      <c r="H158" s="154" t="s">
        <v>108</v>
      </c>
      <c r="I158" s="184" t="s">
        <v>345</v>
      </c>
      <c r="J158" s="152"/>
      <c r="K158" s="197">
        <f>K159</f>
        <v>19334.8</v>
      </c>
      <c r="L158" s="50"/>
    </row>
    <row r="159" spans="1:13" s="55" customFormat="1" ht="31.5">
      <c r="A159" s="82"/>
      <c r="B159" s="156" t="s">
        <v>380</v>
      </c>
      <c r="C159" s="78">
        <v>992</v>
      </c>
      <c r="D159" s="79" t="s">
        <v>112</v>
      </c>
      <c r="E159" s="79" t="s">
        <v>108</v>
      </c>
      <c r="F159" s="153" t="s">
        <v>117</v>
      </c>
      <c r="G159" s="154" t="s">
        <v>148</v>
      </c>
      <c r="H159" s="154" t="s">
        <v>108</v>
      </c>
      <c r="I159" s="184" t="s">
        <v>345</v>
      </c>
      <c r="J159" s="152" t="s">
        <v>193</v>
      </c>
      <c r="K159" s="197">
        <f>14400+4934.8</f>
        <v>19334.8</v>
      </c>
      <c r="L159" s="50"/>
    </row>
    <row r="160" spans="1:13" s="212" customFormat="1" ht="47.25">
      <c r="A160" s="203" t="s">
        <v>240</v>
      </c>
      <c r="B160" s="227" t="s">
        <v>406</v>
      </c>
      <c r="C160" s="205">
        <v>992</v>
      </c>
      <c r="D160" s="206" t="s">
        <v>102</v>
      </c>
      <c r="E160" s="206" t="s">
        <v>111</v>
      </c>
      <c r="F160" s="207" t="s">
        <v>106</v>
      </c>
      <c r="G160" s="208" t="s">
        <v>186</v>
      </c>
      <c r="H160" s="208" t="s">
        <v>294</v>
      </c>
      <c r="I160" s="209" t="s">
        <v>295</v>
      </c>
      <c r="J160" s="210"/>
      <c r="K160" s="211">
        <f>K161+K165</f>
        <v>40</v>
      </c>
      <c r="L160" s="48"/>
    </row>
    <row r="161" spans="1:13" ht="31.5">
      <c r="A161" s="82"/>
      <c r="B161" s="80" t="s">
        <v>435</v>
      </c>
      <c r="C161" s="78">
        <v>992</v>
      </c>
      <c r="D161" s="79" t="s">
        <v>102</v>
      </c>
      <c r="E161" s="79" t="s">
        <v>111</v>
      </c>
      <c r="F161" s="153" t="s">
        <v>106</v>
      </c>
      <c r="G161" s="154" t="s">
        <v>188</v>
      </c>
      <c r="H161" s="154" t="s">
        <v>294</v>
      </c>
      <c r="I161" s="155" t="s">
        <v>295</v>
      </c>
      <c r="J161" s="152"/>
      <c r="K161" s="197">
        <f>K162</f>
        <v>35</v>
      </c>
      <c r="L161" s="50"/>
      <c r="M161" s="37"/>
    </row>
    <row r="162" spans="1:13" s="47" customFormat="1" ht="31.5">
      <c r="A162" s="82"/>
      <c r="B162" s="80" t="s">
        <v>329</v>
      </c>
      <c r="C162" s="78">
        <v>992</v>
      </c>
      <c r="D162" s="79" t="s">
        <v>102</v>
      </c>
      <c r="E162" s="79" t="s">
        <v>111</v>
      </c>
      <c r="F162" s="153" t="s">
        <v>106</v>
      </c>
      <c r="G162" s="154" t="s">
        <v>188</v>
      </c>
      <c r="H162" s="154" t="s">
        <v>100</v>
      </c>
      <c r="I162" s="155" t="s">
        <v>295</v>
      </c>
      <c r="J162" s="152"/>
      <c r="K162" s="197">
        <f>K163</f>
        <v>35</v>
      </c>
      <c r="L162" s="41"/>
    </row>
    <row r="163" spans="1:13" s="47" customFormat="1" ht="31.5">
      <c r="A163" s="82"/>
      <c r="B163" s="80" t="s">
        <v>234</v>
      </c>
      <c r="C163" s="78">
        <v>992</v>
      </c>
      <c r="D163" s="79" t="s">
        <v>102</v>
      </c>
      <c r="E163" s="79" t="s">
        <v>111</v>
      </c>
      <c r="F163" s="153" t="s">
        <v>106</v>
      </c>
      <c r="G163" s="154" t="s">
        <v>188</v>
      </c>
      <c r="H163" s="154" t="s">
        <v>100</v>
      </c>
      <c r="I163" s="155" t="s">
        <v>330</v>
      </c>
      <c r="J163" s="152"/>
      <c r="K163" s="197">
        <f>K164</f>
        <v>35</v>
      </c>
      <c r="L163" s="41"/>
    </row>
    <row r="164" spans="1:13" s="47" customFormat="1" ht="31.5">
      <c r="A164" s="82"/>
      <c r="B164" s="156" t="s">
        <v>380</v>
      </c>
      <c r="C164" s="78">
        <v>992</v>
      </c>
      <c r="D164" s="79" t="s">
        <v>102</v>
      </c>
      <c r="E164" s="79" t="s">
        <v>111</v>
      </c>
      <c r="F164" s="153" t="s">
        <v>106</v>
      </c>
      <c r="G164" s="154" t="s">
        <v>188</v>
      </c>
      <c r="H164" s="154" t="s">
        <v>100</v>
      </c>
      <c r="I164" s="155" t="s">
        <v>330</v>
      </c>
      <c r="J164" s="152" t="s">
        <v>193</v>
      </c>
      <c r="K164" s="197">
        <v>35</v>
      </c>
      <c r="L164" s="51"/>
    </row>
    <row r="165" spans="1:13" s="47" customFormat="1" ht="31.5">
      <c r="A165" s="82"/>
      <c r="B165" s="80" t="s">
        <v>332</v>
      </c>
      <c r="C165" s="78">
        <v>992</v>
      </c>
      <c r="D165" s="79" t="s">
        <v>102</v>
      </c>
      <c r="E165" s="79" t="s">
        <v>111</v>
      </c>
      <c r="F165" s="153" t="s">
        <v>106</v>
      </c>
      <c r="G165" s="154" t="s">
        <v>145</v>
      </c>
      <c r="H165" s="154" t="s">
        <v>294</v>
      </c>
      <c r="I165" s="155" t="s">
        <v>187</v>
      </c>
      <c r="J165" s="152"/>
      <c r="K165" s="197">
        <f>K166</f>
        <v>5</v>
      </c>
      <c r="L165" s="51"/>
    </row>
    <row r="166" spans="1:13" s="53" customFormat="1" ht="31.5">
      <c r="A166" s="82"/>
      <c r="B166" s="80" t="s">
        <v>333</v>
      </c>
      <c r="C166" s="78">
        <v>992</v>
      </c>
      <c r="D166" s="79" t="s">
        <v>102</v>
      </c>
      <c r="E166" s="79" t="s">
        <v>111</v>
      </c>
      <c r="F166" s="153" t="s">
        <v>106</v>
      </c>
      <c r="G166" s="154" t="s">
        <v>145</v>
      </c>
      <c r="H166" s="154" t="s">
        <v>100</v>
      </c>
      <c r="I166" s="155" t="s">
        <v>187</v>
      </c>
      <c r="J166" s="152"/>
      <c r="K166" s="197">
        <f>K167</f>
        <v>5</v>
      </c>
      <c r="L166" s="52"/>
    </row>
    <row r="167" spans="1:13" s="53" customFormat="1" ht="31.5">
      <c r="A167" s="82"/>
      <c r="B167" s="80" t="s">
        <v>256</v>
      </c>
      <c r="C167" s="78">
        <v>992</v>
      </c>
      <c r="D167" s="79" t="s">
        <v>102</v>
      </c>
      <c r="E167" s="79" t="s">
        <v>111</v>
      </c>
      <c r="F167" s="153" t="s">
        <v>106</v>
      </c>
      <c r="G167" s="154" t="s">
        <v>145</v>
      </c>
      <c r="H167" s="154" t="s">
        <v>100</v>
      </c>
      <c r="I167" s="155" t="s">
        <v>331</v>
      </c>
      <c r="J167" s="152"/>
      <c r="K167" s="197">
        <f>K168</f>
        <v>5</v>
      </c>
      <c r="L167" s="52"/>
    </row>
    <row r="168" spans="1:13" s="53" customFormat="1" ht="31.5">
      <c r="A168" s="82"/>
      <c r="B168" s="156" t="s">
        <v>380</v>
      </c>
      <c r="C168" s="78">
        <v>992</v>
      </c>
      <c r="D168" s="79" t="s">
        <v>102</v>
      </c>
      <c r="E168" s="79" t="s">
        <v>111</v>
      </c>
      <c r="F168" s="153" t="s">
        <v>106</v>
      </c>
      <c r="G168" s="154" t="s">
        <v>145</v>
      </c>
      <c r="H168" s="154" t="s">
        <v>100</v>
      </c>
      <c r="I168" s="155" t="s">
        <v>331</v>
      </c>
      <c r="J168" s="152" t="s">
        <v>193</v>
      </c>
      <c r="K168" s="197">
        <v>5</v>
      </c>
      <c r="L168" s="52"/>
    </row>
    <row r="169" spans="1:13" s="212" customFormat="1" ht="47.25">
      <c r="A169" s="203" t="s">
        <v>241</v>
      </c>
      <c r="B169" s="227" t="s">
        <v>407</v>
      </c>
      <c r="C169" s="216">
        <v>992</v>
      </c>
      <c r="D169" s="206" t="s">
        <v>100</v>
      </c>
      <c r="E169" s="206" t="s">
        <v>101</v>
      </c>
      <c r="F169" s="207" t="s">
        <v>229</v>
      </c>
      <c r="G169" s="208" t="s">
        <v>186</v>
      </c>
      <c r="H169" s="208" t="s">
        <v>294</v>
      </c>
      <c r="I169" s="209" t="s">
        <v>295</v>
      </c>
      <c r="J169" s="210"/>
      <c r="K169" s="211">
        <f>K170</f>
        <v>23858.5</v>
      </c>
      <c r="L169" s="48"/>
    </row>
    <row r="170" spans="1:13" s="47" customFormat="1" ht="15.75">
      <c r="A170" s="89"/>
      <c r="B170" s="156" t="s">
        <v>243</v>
      </c>
      <c r="C170" s="95">
        <v>992</v>
      </c>
      <c r="D170" s="79" t="s">
        <v>100</v>
      </c>
      <c r="E170" s="79" t="s">
        <v>101</v>
      </c>
      <c r="F170" s="153" t="s">
        <v>229</v>
      </c>
      <c r="G170" s="154" t="s">
        <v>188</v>
      </c>
      <c r="H170" s="154" t="s">
        <v>294</v>
      </c>
      <c r="I170" s="155" t="s">
        <v>295</v>
      </c>
      <c r="J170" s="152"/>
      <c r="K170" s="197">
        <f>K171+K174++K189++K192</f>
        <v>23858.5</v>
      </c>
      <c r="L170" s="48"/>
    </row>
    <row r="171" spans="1:13" s="47" customFormat="1" ht="31.5">
      <c r="A171" s="89"/>
      <c r="B171" s="156" t="s">
        <v>299</v>
      </c>
      <c r="C171" s="95">
        <v>992</v>
      </c>
      <c r="D171" s="79" t="s">
        <v>100</v>
      </c>
      <c r="E171" s="79" t="s">
        <v>101</v>
      </c>
      <c r="F171" s="153" t="s">
        <v>229</v>
      </c>
      <c r="G171" s="154" t="s">
        <v>188</v>
      </c>
      <c r="H171" s="154" t="s">
        <v>100</v>
      </c>
      <c r="I171" s="155" t="s">
        <v>295</v>
      </c>
      <c r="J171" s="152"/>
      <c r="K171" s="197">
        <f>K172</f>
        <v>1430</v>
      </c>
      <c r="L171" s="48"/>
    </row>
    <row r="172" spans="1:13" s="47" customFormat="1" ht="31.5">
      <c r="A172" s="89"/>
      <c r="B172" s="156" t="s">
        <v>189</v>
      </c>
      <c r="C172" s="78">
        <v>992</v>
      </c>
      <c r="D172" s="79" t="s">
        <v>100</v>
      </c>
      <c r="E172" s="79" t="s">
        <v>101</v>
      </c>
      <c r="F172" s="153" t="s">
        <v>229</v>
      </c>
      <c r="G172" s="154" t="s">
        <v>188</v>
      </c>
      <c r="H172" s="154" t="s">
        <v>100</v>
      </c>
      <c r="I172" s="155" t="s">
        <v>298</v>
      </c>
      <c r="J172" s="152"/>
      <c r="K172" s="197">
        <f>K173</f>
        <v>1430</v>
      </c>
      <c r="L172" s="48"/>
    </row>
    <row r="173" spans="1:13" s="47" customFormat="1" ht="78.75">
      <c r="A173" s="89"/>
      <c r="B173" s="156" t="s">
        <v>190</v>
      </c>
      <c r="C173" s="78">
        <v>992</v>
      </c>
      <c r="D173" s="79" t="s">
        <v>100</v>
      </c>
      <c r="E173" s="79" t="s">
        <v>101</v>
      </c>
      <c r="F173" s="153" t="s">
        <v>229</v>
      </c>
      <c r="G173" s="154" t="s">
        <v>188</v>
      </c>
      <c r="H173" s="154" t="s">
        <v>100</v>
      </c>
      <c r="I173" s="155" t="s">
        <v>298</v>
      </c>
      <c r="J173" s="152" t="s">
        <v>191</v>
      </c>
      <c r="K173" s="197">
        <v>1430</v>
      </c>
      <c r="L173" s="48"/>
    </row>
    <row r="174" spans="1:13" ht="31.5">
      <c r="A174" s="89"/>
      <c r="B174" s="156" t="s">
        <v>300</v>
      </c>
      <c r="C174" s="95">
        <v>992</v>
      </c>
      <c r="D174" s="79" t="s">
        <v>100</v>
      </c>
      <c r="E174" s="79" t="s">
        <v>102</v>
      </c>
      <c r="F174" s="153" t="s">
        <v>229</v>
      </c>
      <c r="G174" s="154" t="s">
        <v>188</v>
      </c>
      <c r="H174" s="154" t="s">
        <v>101</v>
      </c>
      <c r="I174" s="155" t="s">
        <v>295</v>
      </c>
      <c r="J174" s="152"/>
      <c r="K174" s="197">
        <f>K175+K179+K181+K183++K185+K187</f>
        <v>19078.400000000001</v>
      </c>
      <c r="L174" s="50"/>
      <c r="M174" s="37"/>
    </row>
    <row r="175" spans="1:13" ht="31.5">
      <c r="A175" s="82"/>
      <c r="B175" s="156" t="s">
        <v>192</v>
      </c>
      <c r="C175" s="95">
        <v>992</v>
      </c>
      <c r="D175" s="79" t="s">
        <v>100</v>
      </c>
      <c r="E175" s="79" t="s">
        <v>102</v>
      </c>
      <c r="F175" s="153" t="s">
        <v>229</v>
      </c>
      <c r="G175" s="154" t="s">
        <v>188</v>
      </c>
      <c r="H175" s="154" t="s">
        <v>101</v>
      </c>
      <c r="I175" s="155" t="s">
        <v>298</v>
      </c>
      <c r="J175" s="152"/>
      <c r="K175" s="197">
        <f>K176+K177+K178</f>
        <v>17336</v>
      </c>
      <c r="L175" s="50"/>
      <c r="M175" s="37"/>
    </row>
    <row r="176" spans="1:13" ht="78.75">
      <c r="A176" s="82"/>
      <c r="B176" s="156" t="s">
        <v>190</v>
      </c>
      <c r="C176" s="95">
        <v>992</v>
      </c>
      <c r="D176" s="79" t="s">
        <v>100</v>
      </c>
      <c r="E176" s="79" t="s">
        <v>102</v>
      </c>
      <c r="F176" s="153" t="s">
        <v>229</v>
      </c>
      <c r="G176" s="154" t="s">
        <v>188</v>
      </c>
      <c r="H176" s="154" t="s">
        <v>101</v>
      </c>
      <c r="I176" s="155" t="s">
        <v>298</v>
      </c>
      <c r="J176" s="152" t="s">
        <v>191</v>
      </c>
      <c r="K176" s="197">
        <v>17255</v>
      </c>
      <c r="L176" s="50"/>
      <c r="M176" s="37"/>
    </row>
    <row r="177" spans="1:13" ht="31.5">
      <c r="A177" s="82"/>
      <c r="B177" s="156" t="s">
        <v>380</v>
      </c>
      <c r="C177" s="95">
        <v>992</v>
      </c>
      <c r="D177" s="79" t="s">
        <v>100</v>
      </c>
      <c r="E177" s="79" t="s">
        <v>102</v>
      </c>
      <c r="F177" s="153" t="s">
        <v>229</v>
      </c>
      <c r="G177" s="154" t="s">
        <v>188</v>
      </c>
      <c r="H177" s="154" t="s">
        <v>101</v>
      </c>
      <c r="I177" s="155" t="s">
        <v>298</v>
      </c>
      <c r="J177" s="152" t="s">
        <v>193</v>
      </c>
      <c r="K177" s="197">
        <v>20</v>
      </c>
      <c r="L177" s="50"/>
      <c r="M177" s="37"/>
    </row>
    <row r="178" spans="1:13" s="47" customFormat="1" ht="15.75">
      <c r="A178" s="89"/>
      <c r="B178" s="85" t="s">
        <v>194</v>
      </c>
      <c r="C178" s="95">
        <v>992</v>
      </c>
      <c r="D178" s="79" t="s">
        <v>100</v>
      </c>
      <c r="E178" s="79" t="s">
        <v>102</v>
      </c>
      <c r="F178" s="153" t="s">
        <v>229</v>
      </c>
      <c r="G178" s="154" t="s">
        <v>188</v>
      </c>
      <c r="H178" s="154" t="s">
        <v>101</v>
      </c>
      <c r="I178" s="155" t="s">
        <v>298</v>
      </c>
      <c r="J178" s="152" t="s">
        <v>195</v>
      </c>
      <c r="K178" s="197">
        <v>61</v>
      </c>
      <c r="L178" s="48"/>
    </row>
    <row r="179" spans="1:13" ht="47.25">
      <c r="A179" s="82"/>
      <c r="B179" s="80" t="s">
        <v>302</v>
      </c>
      <c r="C179" s="95">
        <v>992</v>
      </c>
      <c r="D179" s="79" t="s">
        <v>100</v>
      </c>
      <c r="E179" s="79" t="s">
        <v>102</v>
      </c>
      <c r="F179" s="153" t="s">
        <v>229</v>
      </c>
      <c r="G179" s="154" t="s">
        <v>188</v>
      </c>
      <c r="H179" s="154" t="s">
        <v>101</v>
      </c>
      <c r="I179" s="155" t="s">
        <v>301</v>
      </c>
      <c r="J179" s="152"/>
      <c r="K179" s="197">
        <f>K180</f>
        <v>12.4</v>
      </c>
      <c r="L179" s="50"/>
      <c r="M179" s="37"/>
    </row>
    <row r="180" spans="1:13" ht="31.5">
      <c r="A180" s="82"/>
      <c r="B180" s="156" t="s">
        <v>380</v>
      </c>
      <c r="C180" s="95">
        <v>992</v>
      </c>
      <c r="D180" s="79" t="s">
        <v>100</v>
      </c>
      <c r="E180" s="79" t="s">
        <v>102</v>
      </c>
      <c r="F180" s="153" t="s">
        <v>229</v>
      </c>
      <c r="G180" s="154" t="s">
        <v>188</v>
      </c>
      <c r="H180" s="154" t="s">
        <v>101</v>
      </c>
      <c r="I180" s="155" t="s">
        <v>301</v>
      </c>
      <c r="J180" s="152" t="s">
        <v>193</v>
      </c>
      <c r="K180" s="197">
        <v>12.4</v>
      </c>
      <c r="L180" s="50"/>
      <c r="M180" s="37"/>
    </row>
    <row r="181" spans="1:13" ht="47.25">
      <c r="A181" s="82"/>
      <c r="B181" s="80" t="s">
        <v>302</v>
      </c>
      <c r="C181" s="95">
        <v>992</v>
      </c>
      <c r="D181" s="79" t="s">
        <v>100</v>
      </c>
      <c r="E181" s="79" t="s">
        <v>102</v>
      </c>
      <c r="F181" s="153" t="s">
        <v>229</v>
      </c>
      <c r="G181" s="154" t="s">
        <v>188</v>
      </c>
      <c r="H181" s="154" t="s">
        <v>101</v>
      </c>
      <c r="I181" s="155" t="s">
        <v>386</v>
      </c>
      <c r="J181" s="152"/>
      <c r="K181" s="197">
        <f>K182</f>
        <v>200</v>
      </c>
      <c r="L181" s="50"/>
      <c r="M181" s="37"/>
    </row>
    <row r="182" spans="1:13" ht="31.5">
      <c r="A182" s="82"/>
      <c r="B182" s="156" t="s">
        <v>380</v>
      </c>
      <c r="C182" s="95">
        <v>992</v>
      </c>
      <c r="D182" s="79" t="s">
        <v>100</v>
      </c>
      <c r="E182" s="79" t="s">
        <v>102</v>
      </c>
      <c r="F182" s="153" t="s">
        <v>229</v>
      </c>
      <c r="G182" s="154" t="s">
        <v>188</v>
      </c>
      <c r="H182" s="154" t="s">
        <v>101</v>
      </c>
      <c r="I182" s="155" t="s">
        <v>386</v>
      </c>
      <c r="J182" s="152" t="s">
        <v>193</v>
      </c>
      <c r="K182" s="197">
        <v>200</v>
      </c>
      <c r="L182" s="50"/>
      <c r="M182" s="37"/>
    </row>
    <row r="183" spans="1:13" ht="47.25">
      <c r="A183" s="82"/>
      <c r="B183" s="80" t="s">
        <v>427</v>
      </c>
      <c r="C183" s="95">
        <v>992</v>
      </c>
      <c r="D183" s="79" t="s">
        <v>100</v>
      </c>
      <c r="E183" s="79" t="s">
        <v>106</v>
      </c>
      <c r="F183" s="153" t="s">
        <v>229</v>
      </c>
      <c r="G183" s="154" t="s">
        <v>188</v>
      </c>
      <c r="H183" s="154" t="s">
        <v>101</v>
      </c>
      <c r="I183" s="155" t="s">
        <v>312</v>
      </c>
      <c r="J183" s="152"/>
      <c r="K183" s="197">
        <f>K184</f>
        <v>720</v>
      </c>
      <c r="L183" s="50"/>
      <c r="M183" s="37"/>
    </row>
    <row r="184" spans="1:13" ht="31.5">
      <c r="A184" s="82"/>
      <c r="B184" s="156" t="s">
        <v>380</v>
      </c>
      <c r="C184" s="95">
        <v>992</v>
      </c>
      <c r="D184" s="79" t="s">
        <v>100</v>
      </c>
      <c r="E184" s="79" t="s">
        <v>106</v>
      </c>
      <c r="F184" s="153" t="s">
        <v>229</v>
      </c>
      <c r="G184" s="154" t="s">
        <v>188</v>
      </c>
      <c r="H184" s="154" t="s">
        <v>101</v>
      </c>
      <c r="I184" s="155" t="s">
        <v>312</v>
      </c>
      <c r="J184" s="152" t="s">
        <v>193</v>
      </c>
      <c r="K184" s="197">
        <v>720</v>
      </c>
      <c r="L184" s="50"/>
      <c r="M184" s="37"/>
    </row>
    <row r="185" spans="1:13" ht="47.25">
      <c r="A185" s="82"/>
      <c r="B185" s="80" t="s">
        <v>246</v>
      </c>
      <c r="C185" s="95">
        <v>992</v>
      </c>
      <c r="D185" s="79" t="s">
        <v>100</v>
      </c>
      <c r="E185" s="79" t="s">
        <v>106</v>
      </c>
      <c r="F185" s="153" t="s">
        <v>229</v>
      </c>
      <c r="G185" s="154" t="s">
        <v>188</v>
      </c>
      <c r="H185" s="154" t="s">
        <v>101</v>
      </c>
      <c r="I185" s="155" t="s">
        <v>315</v>
      </c>
      <c r="J185" s="152"/>
      <c r="K185" s="197">
        <f>K186</f>
        <v>210</v>
      </c>
      <c r="L185" s="50"/>
      <c r="M185" s="37"/>
    </row>
    <row r="186" spans="1:13" ht="31.5">
      <c r="A186" s="82"/>
      <c r="B186" s="156" t="s">
        <v>380</v>
      </c>
      <c r="C186" s="95">
        <v>992</v>
      </c>
      <c r="D186" s="79" t="s">
        <v>100</v>
      </c>
      <c r="E186" s="79" t="s">
        <v>106</v>
      </c>
      <c r="F186" s="153" t="s">
        <v>229</v>
      </c>
      <c r="G186" s="154" t="s">
        <v>188</v>
      </c>
      <c r="H186" s="154" t="s">
        <v>101</v>
      </c>
      <c r="I186" s="155" t="s">
        <v>315</v>
      </c>
      <c r="J186" s="152" t="s">
        <v>193</v>
      </c>
      <c r="K186" s="197">
        <v>210</v>
      </c>
      <c r="L186" s="50"/>
      <c r="M186" s="37"/>
    </row>
    <row r="187" spans="1:13" ht="47.25">
      <c r="A187" s="82"/>
      <c r="B187" s="80" t="s">
        <v>391</v>
      </c>
      <c r="C187" s="95">
        <v>992</v>
      </c>
      <c r="D187" s="79" t="s">
        <v>100</v>
      </c>
      <c r="E187" s="79" t="s">
        <v>106</v>
      </c>
      <c r="F187" s="153" t="s">
        <v>229</v>
      </c>
      <c r="G187" s="154" t="s">
        <v>188</v>
      </c>
      <c r="H187" s="154" t="s">
        <v>101</v>
      </c>
      <c r="I187" s="155" t="s">
        <v>428</v>
      </c>
      <c r="J187" s="152"/>
      <c r="K187" s="197">
        <f>K188</f>
        <v>600</v>
      </c>
      <c r="L187" s="50"/>
      <c r="M187" s="37"/>
    </row>
    <row r="188" spans="1:13" ht="31.5">
      <c r="A188" s="82"/>
      <c r="B188" s="156" t="s">
        <v>380</v>
      </c>
      <c r="C188" s="95">
        <v>992</v>
      </c>
      <c r="D188" s="79" t="s">
        <v>100</v>
      </c>
      <c r="E188" s="79" t="s">
        <v>106</v>
      </c>
      <c r="F188" s="153" t="s">
        <v>229</v>
      </c>
      <c r="G188" s="154" t="s">
        <v>188</v>
      </c>
      <c r="H188" s="154" t="s">
        <v>101</v>
      </c>
      <c r="I188" s="155" t="s">
        <v>428</v>
      </c>
      <c r="J188" s="152" t="s">
        <v>193</v>
      </c>
      <c r="K188" s="197">
        <v>600</v>
      </c>
      <c r="L188" s="50"/>
      <c r="M188" s="37"/>
    </row>
    <row r="189" spans="1:13" ht="31.5">
      <c r="A189" s="82"/>
      <c r="B189" s="100" t="s">
        <v>367</v>
      </c>
      <c r="C189" s="95">
        <v>992</v>
      </c>
      <c r="D189" s="79" t="s">
        <v>106</v>
      </c>
      <c r="E189" s="79" t="s">
        <v>100</v>
      </c>
      <c r="F189" s="153" t="s">
        <v>229</v>
      </c>
      <c r="G189" s="154" t="s">
        <v>188</v>
      </c>
      <c r="H189" s="154" t="s">
        <v>109</v>
      </c>
      <c r="I189" s="155" t="s">
        <v>295</v>
      </c>
      <c r="J189" s="152"/>
      <c r="K189" s="197">
        <f>K190</f>
        <v>2580.1</v>
      </c>
    </row>
    <row r="190" spans="1:13">
      <c r="A190" s="82"/>
      <c r="B190" s="100" t="s">
        <v>274</v>
      </c>
      <c r="C190" s="95">
        <v>992</v>
      </c>
      <c r="D190" s="79" t="s">
        <v>106</v>
      </c>
      <c r="E190" s="79" t="s">
        <v>100</v>
      </c>
      <c r="F190" s="153" t="s">
        <v>229</v>
      </c>
      <c r="G190" s="154" t="s">
        <v>188</v>
      </c>
      <c r="H190" s="154" t="s">
        <v>109</v>
      </c>
      <c r="I190" s="155" t="s">
        <v>368</v>
      </c>
      <c r="J190" s="152"/>
      <c r="K190" s="197">
        <f>K191</f>
        <v>2580.1</v>
      </c>
    </row>
    <row r="191" spans="1:13">
      <c r="A191" s="82"/>
      <c r="B191" s="101" t="s">
        <v>204</v>
      </c>
      <c r="C191" s="95">
        <v>992</v>
      </c>
      <c r="D191" s="79" t="s">
        <v>106</v>
      </c>
      <c r="E191" s="79" t="s">
        <v>100</v>
      </c>
      <c r="F191" s="153" t="s">
        <v>229</v>
      </c>
      <c r="G191" s="154" t="s">
        <v>188</v>
      </c>
      <c r="H191" s="154" t="s">
        <v>109</v>
      </c>
      <c r="I191" s="155" t="s">
        <v>368</v>
      </c>
      <c r="J191" s="152" t="s">
        <v>205</v>
      </c>
      <c r="K191" s="197">
        <v>2580.1</v>
      </c>
    </row>
    <row r="192" spans="1:13" ht="47.25">
      <c r="A192" s="82"/>
      <c r="B192" s="80" t="s">
        <v>314</v>
      </c>
      <c r="C192" s="95">
        <v>992</v>
      </c>
      <c r="D192" s="79" t="s">
        <v>100</v>
      </c>
      <c r="E192" s="79" t="s">
        <v>106</v>
      </c>
      <c r="F192" s="153" t="s">
        <v>229</v>
      </c>
      <c r="G192" s="154" t="s">
        <v>188</v>
      </c>
      <c r="H192" s="154" t="s">
        <v>117</v>
      </c>
      <c r="I192" s="155" t="s">
        <v>295</v>
      </c>
      <c r="J192" s="152"/>
      <c r="K192" s="197">
        <f>K193</f>
        <v>770</v>
      </c>
      <c r="L192" s="50"/>
      <c r="M192" s="37"/>
    </row>
    <row r="193" spans="1:13" ht="31.5">
      <c r="A193" s="82"/>
      <c r="B193" s="80" t="s">
        <v>247</v>
      </c>
      <c r="C193" s="95">
        <v>992</v>
      </c>
      <c r="D193" s="79" t="s">
        <v>100</v>
      </c>
      <c r="E193" s="79" t="s">
        <v>106</v>
      </c>
      <c r="F193" s="153" t="s">
        <v>229</v>
      </c>
      <c r="G193" s="154" t="s">
        <v>188</v>
      </c>
      <c r="H193" s="154" t="s">
        <v>117</v>
      </c>
      <c r="I193" s="155" t="s">
        <v>313</v>
      </c>
      <c r="J193" s="152"/>
      <c r="K193" s="197">
        <f>K194+K195</f>
        <v>770</v>
      </c>
      <c r="L193" s="50"/>
      <c r="M193" s="37"/>
    </row>
    <row r="194" spans="1:13" ht="31.5">
      <c r="A194" s="82"/>
      <c r="B194" s="156" t="s">
        <v>380</v>
      </c>
      <c r="C194" s="78">
        <v>992</v>
      </c>
      <c r="D194" s="79" t="s">
        <v>100</v>
      </c>
      <c r="E194" s="79" t="s">
        <v>106</v>
      </c>
      <c r="F194" s="153" t="s">
        <v>229</v>
      </c>
      <c r="G194" s="154" t="s">
        <v>188</v>
      </c>
      <c r="H194" s="154" t="s">
        <v>117</v>
      </c>
      <c r="I194" s="155" t="s">
        <v>313</v>
      </c>
      <c r="J194" s="152" t="s">
        <v>193</v>
      </c>
      <c r="K194" s="197">
        <v>30</v>
      </c>
      <c r="L194" s="50"/>
      <c r="M194" s="37"/>
    </row>
    <row r="195" spans="1:13" ht="15.75">
      <c r="A195" s="82"/>
      <c r="B195" s="80" t="s">
        <v>199</v>
      </c>
      <c r="C195" s="78">
        <v>992</v>
      </c>
      <c r="D195" s="79" t="s">
        <v>100</v>
      </c>
      <c r="E195" s="79" t="s">
        <v>106</v>
      </c>
      <c r="F195" s="153" t="s">
        <v>229</v>
      </c>
      <c r="G195" s="154" t="s">
        <v>188</v>
      </c>
      <c r="H195" s="154" t="s">
        <v>117</v>
      </c>
      <c r="I195" s="155" t="s">
        <v>313</v>
      </c>
      <c r="J195" s="152" t="s">
        <v>200</v>
      </c>
      <c r="K195" s="197">
        <v>740</v>
      </c>
      <c r="L195" s="50"/>
      <c r="M195" s="37"/>
    </row>
    <row r="196" spans="1:13" s="212" customFormat="1" ht="63">
      <c r="A196" s="203" t="s">
        <v>117</v>
      </c>
      <c r="B196" s="204" t="s">
        <v>408</v>
      </c>
      <c r="C196" s="217">
        <v>992</v>
      </c>
      <c r="D196" s="218" t="s">
        <v>102</v>
      </c>
      <c r="E196" s="218" t="s">
        <v>109</v>
      </c>
      <c r="F196" s="207" t="s">
        <v>230</v>
      </c>
      <c r="G196" s="208" t="s">
        <v>186</v>
      </c>
      <c r="H196" s="208" t="s">
        <v>294</v>
      </c>
      <c r="I196" s="209" t="s">
        <v>295</v>
      </c>
      <c r="J196" s="219"/>
      <c r="K196" s="211">
        <f>K197</f>
        <v>11344</v>
      </c>
      <c r="L196" s="48"/>
    </row>
    <row r="197" spans="1:13" ht="31.5">
      <c r="A197" s="82"/>
      <c r="B197" s="85" t="s">
        <v>233</v>
      </c>
      <c r="C197" s="88">
        <v>992</v>
      </c>
      <c r="D197" s="89" t="s">
        <v>102</v>
      </c>
      <c r="E197" s="89" t="s">
        <v>109</v>
      </c>
      <c r="F197" s="153" t="s">
        <v>230</v>
      </c>
      <c r="G197" s="154" t="s">
        <v>144</v>
      </c>
      <c r="H197" s="154" t="s">
        <v>294</v>
      </c>
      <c r="I197" s="155" t="s">
        <v>295</v>
      </c>
      <c r="J197" s="158"/>
      <c r="K197" s="197">
        <f>K201+K199</f>
        <v>11344</v>
      </c>
      <c r="L197" s="50"/>
      <c r="M197" s="37"/>
    </row>
    <row r="198" spans="1:13" s="47" customFormat="1" ht="47.25">
      <c r="A198" s="82"/>
      <c r="B198" s="85" t="s">
        <v>328</v>
      </c>
      <c r="C198" s="88">
        <v>992</v>
      </c>
      <c r="D198" s="89" t="s">
        <v>102</v>
      </c>
      <c r="E198" s="89" t="s">
        <v>109</v>
      </c>
      <c r="F198" s="153" t="s">
        <v>230</v>
      </c>
      <c r="G198" s="154" t="s">
        <v>144</v>
      </c>
      <c r="H198" s="154" t="s">
        <v>100</v>
      </c>
      <c r="I198" s="155" t="s">
        <v>295</v>
      </c>
      <c r="J198" s="158"/>
      <c r="K198" s="197">
        <f>K202+K200</f>
        <v>11344</v>
      </c>
      <c r="L198" s="41"/>
    </row>
    <row r="199" spans="1:13" ht="63">
      <c r="A199" s="82"/>
      <c r="B199" s="159" t="s">
        <v>254</v>
      </c>
      <c r="C199" s="78">
        <v>992</v>
      </c>
      <c r="D199" s="79" t="s">
        <v>102</v>
      </c>
      <c r="E199" s="79" t="s">
        <v>109</v>
      </c>
      <c r="F199" s="153" t="s">
        <v>230</v>
      </c>
      <c r="G199" s="154" t="s">
        <v>144</v>
      </c>
      <c r="H199" s="154" t="s">
        <v>100</v>
      </c>
      <c r="I199" s="155" t="s">
        <v>327</v>
      </c>
      <c r="J199" s="152"/>
      <c r="K199" s="197">
        <f>K200</f>
        <v>10704</v>
      </c>
      <c r="L199" s="50"/>
      <c r="M199" s="37"/>
    </row>
    <row r="200" spans="1:13" ht="31.5">
      <c r="A200" s="82"/>
      <c r="B200" s="156" t="s">
        <v>380</v>
      </c>
      <c r="C200" s="78">
        <v>992</v>
      </c>
      <c r="D200" s="79" t="s">
        <v>102</v>
      </c>
      <c r="E200" s="79" t="s">
        <v>109</v>
      </c>
      <c r="F200" s="153" t="s">
        <v>230</v>
      </c>
      <c r="G200" s="154" t="s">
        <v>144</v>
      </c>
      <c r="H200" s="154" t="s">
        <v>100</v>
      </c>
      <c r="I200" s="155" t="s">
        <v>327</v>
      </c>
      <c r="J200" s="152" t="s">
        <v>193</v>
      </c>
      <c r="K200" s="197">
        <f>7960+2544+200</f>
        <v>10704</v>
      </c>
      <c r="L200" s="50"/>
      <c r="M200" s="37"/>
    </row>
    <row r="201" spans="1:13" ht="31.5">
      <c r="A201" s="82"/>
      <c r="B201" s="159" t="s">
        <v>213</v>
      </c>
      <c r="C201" s="78">
        <v>992</v>
      </c>
      <c r="D201" s="79" t="s">
        <v>102</v>
      </c>
      <c r="E201" s="79" t="s">
        <v>109</v>
      </c>
      <c r="F201" s="153" t="s">
        <v>230</v>
      </c>
      <c r="G201" s="154" t="s">
        <v>144</v>
      </c>
      <c r="H201" s="154" t="s">
        <v>100</v>
      </c>
      <c r="I201" s="155" t="s">
        <v>394</v>
      </c>
      <c r="J201" s="152"/>
      <c r="K201" s="197">
        <f>K202</f>
        <v>640</v>
      </c>
      <c r="L201" s="50"/>
      <c r="M201" s="37"/>
    </row>
    <row r="202" spans="1:13" ht="31.5">
      <c r="A202" s="82"/>
      <c r="B202" s="156" t="s">
        <v>380</v>
      </c>
      <c r="C202" s="78">
        <v>992</v>
      </c>
      <c r="D202" s="79" t="s">
        <v>102</v>
      </c>
      <c r="E202" s="79" t="s">
        <v>109</v>
      </c>
      <c r="F202" s="153" t="s">
        <v>230</v>
      </c>
      <c r="G202" s="154" t="s">
        <v>144</v>
      </c>
      <c r="H202" s="154" t="s">
        <v>100</v>
      </c>
      <c r="I202" s="155" t="s">
        <v>394</v>
      </c>
      <c r="J202" s="152" t="s">
        <v>193</v>
      </c>
      <c r="K202" s="197">
        <v>640</v>
      </c>
      <c r="L202" s="50"/>
      <c r="M202" s="37"/>
    </row>
    <row r="203" spans="1:13" s="212" customFormat="1" ht="31.5">
      <c r="A203" s="203" t="s">
        <v>104</v>
      </c>
      <c r="B203" s="204" t="s">
        <v>387</v>
      </c>
      <c r="C203" s="216">
        <v>991</v>
      </c>
      <c r="D203" s="206" t="s">
        <v>100</v>
      </c>
      <c r="E203" s="206" t="s">
        <v>118</v>
      </c>
      <c r="F203" s="207" t="s">
        <v>388</v>
      </c>
      <c r="G203" s="208" t="s">
        <v>186</v>
      </c>
      <c r="H203" s="208" t="s">
        <v>294</v>
      </c>
      <c r="I203" s="209" t="s">
        <v>295</v>
      </c>
      <c r="J203" s="210"/>
      <c r="K203" s="211">
        <f>K204</f>
        <v>412.9</v>
      </c>
      <c r="L203" s="48"/>
    </row>
    <row r="204" spans="1:13" ht="31.5">
      <c r="A204" s="82"/>
      <c r="B204" s="85" t="s">
        <v>389</v>
      </c>
      <c r="C204" s="95">
        <v>991</v>
      </c>
      <c r="D204" s="79" t="s">
        <v>100</v>
      </c>
      <c r="E204" s="79" t="s">
        <v>118</v>
      </c>
      <c r="F204" s="153" t="s">
        <v>388</v>
      </c>
      <c r="G204" s="154" t="s">
        <v>188</v>
      </c>
      <c r="H204" s="154" t="s">
        <v>294</v>
      </c>
      <c r="I204" s="155" t="s">
        <v>295</v>
      </c>
      <c r="J204" s="152"/>
      <c r="K204" s="197">
        <f>K205</f>
        <v>412.9</v>
      </c>
      <c r="L204" s="50"/>
      <c r="M204" s="37"/>
    </row>
    <row r="205" spans="1:13" ht="31.5">
      <c r="A205" s="82"/>
      <c r="B205" s="85" t="s">
        <v>297</v>
      </c>
      <c r="C205" s="95">
        <v>991</v>
      </c>
      <c r="D205" s="79" t="s">
        <v>100</v>
      </c>
      <c r="E205" s="79" t="s">
        <v>118</v>
      </c>
      <c r="F205" s="153" t="s">
        <v>388</v>
      </c>
      <c r="G205" s="154" t="s">
        <v>188</v>
      </c>
      <c r="H205" s="154" t="s">
        <v>100</v>
      </c>
      <c r="I205" s="155" t="s">
        <v>295</v>
      </c>
      <c r="J205" s="152"/>
      <c r="K205" s="197">
        <f>K206</f>
        <v>412.9</v>
      </c>
      <c r="L205" s="50"/>
      <c r="M205" s="37"/>
    </row>
    <row r="206" spans="1:13" ht="31.5">
      <c r="A206" s="189"/>
      <c r="B206" s="85" t="s">
        <v>390</v>
      </c>
      <c r="C206" s="95">
        <v>991</v>
      </c>
      <c r="D206" s="79" t="s">
        <v>100</v>
      </c>
      <c r="E206" s="79" t="s">
        <v>118</v>
      </c>
      <c r="F206" s="153" t="s">
        <v>388</v>
      </c>
      <c r="G206" s="154" t="s">
        <v>188</v>
      </c>
      <c r="H206" s="154" t="s">
        <v>100</v>
      </c>
      <c r="I206" s="155" t="s">
        <v>296</v>
      </c>
      <c r="J206" s="152"/>
      <c r="K206" s="197">
        <f>K207</f>
        <v>412.9</v>
      </c>
      <c r="L206" s="50"/>
      <c r="M206" s="37"/>
    </row>
    <row r="207" spans="1:13" ht="15.75">
      <c r="A207" s="82"/>
      <c r="B207" s="80" t="s">
        <v>196</v>
      </c>
      <c r="C207" s="95">
        <v>991</v>
      </c>
      <c r="D207" s="79" t="s">
        <v>100</v>
      </c>
      <c r="E207" s="79" t="s">
        <v>118</v>
      </c>
      <c r="F207" s="153" t="s">
        <v>388</v>
      </c>
      <c r="G207" s="154" t="s">
        <v>188</v>
      </c>
      <c r="H207" s="154" t="s">
        <v>100</v>
      </c>
      <c r="I207" s="155" t="s">
        <v>296</v>
      </c>
      <c r="J207" s="152" t="s">
        <v>197</v>
      </c>
      <c r="K207" s="197">
        <v>412.9</v>
      </c>
      <c r="L207" s="50"/>
      <c r="M207" s="37"/>
    </row>
    <row r="208" spans="1:13" s="212" customFormat="1" ht="31.5">
      <c r="A208" s="203" t="s">
        <v>111</v>
      </c>
      <c r="B208" s="215" t="s">
        <v>304</v>
      </c>
      <c r="C208" s="216">
        <v>992</v>
      </c>
      <c r="D208" s="206" t="s">
        <v>100</v>
      </c>
      <c r="E208" s="206" t="s">
        <v>104</v>
      </c>
      <c r="F208" s="207" t="s">
        <v>201</v>
      </c>
      <c r="G208" s="208" t="s">
        <v>186</v>
      </c>
      <c r="H208" s="208" t="s">
        <v>294</v>
      </c>
      <c r="I208" s="209" t="s">
        <v>295</v>
      </c>
      <c r="J208" s="210"/>
      <c r="K208" s="211">
        <f>K209</f>
        <v>100</v>
      </c>
      <c r="L208" s="48"/>
    </row>
    <row r="209" spans="1:13" ht="15.75">
      <c r="A209" s="82"/>
      <c r="B209" s="80" t="s">
        <v>198</v>
      </c>
      <c r="C209" s="95">
        <v>992</v>
      </c>
      <c r="D209" s="79" t="s">
        <v>100</v>
      </c>
      <c r="E209" s="79" t="s">
        <v>104</v>
      </c>
      <c r="F209" s="153" t="s">
        <v>201</v>
      </c>
      <c r="G209" s="154" t="s">
        <v>188</v>
      </c>
      <c r="H209" s="154" t="s">
        <v>294</v>
      </c>
      <c r="I209" s="155" t="s">
        <v>295</v>
      </c>
      <c r="J209" s="152"/>
      <c r="K209" s="197">
        <f>K210</f>
        <v>100</v>
      </c>
      <c r="L209" s="50"/>
      <c r="M209" s="37"/>
    </row>
    <row r="210" spans="1:13" ht="15.75">
      <c r="A210" s="82"/>
      <c r="B210" s="80" t="s">
        <v>103</v>
      </c>
      <c r="C210" s="95">
        <v>992</v>
      </c>
      <c r="D210" s="79" t="s">
        <v>100</v>
      </c>
      <c r="E210" s="79" t="s">
        <v>104</v>
      </c>
      <c r="F210" s="153" t="s">
        <v>201</v>
      </c>
      <c r="G210" s="154" t="s">
        <v>188</v>
      </c>
      <c r="H210" s="154" t="s">
        <v>100</v>
      </c>
      <c r="I210" s="155" t="s">
        <v>295</v>
      </c>
      <c r="J210" s="152"/>
      <c r="K210" s="197">
        <f>K211</f>
        <v>100</v>
      </c>
      <c r="L210" s="50"/>
      <c r="M210" s="37"/>
    </row>
    <row r="211" spans="1:13" ht="15.75">
      <c r="A211" s="82"/>
      <c r="B211" s="80" t="s">
        <v>105</v>
      </c>
      <c r="C211" s="95">
        <v>992</v>
      </c>
      <c r="D211" s="79" t="s">
        <v>100</v>
      </c>
      <c r="E211" s="79" t="s">
        <v>104</v>
      </c>
      <c r="F211" s="153" t="s">
        <v>201</v>
      </c>
      <c r="G211" s="154" t="s">
        <v>188</v>
      </c>
      <c r="H211" s="154" t="s">
        <v>100</v>
      </c>
      <c r="I211" s="155" t="s">
        <v>303</v>
      </c>
      <c r="J211" s="152"/>
      <c r="K211" s="197">
        <f>K212</f>
        <v>100</v>
      </c>
      <c r="L211" s="50"/>
    </row>
    <row r="212" spans="1:13" ht="15.75">
      <c r="A212" s="82"/>
      <c r="B212" s="85" t="s">
        <v>194</v>
      </c>
      <c r="C212" s="95">
        <v>992</v>
      </c>
      <c r="D212" s="79" t="s">
        <v>100</v>
      </c>
      <c r="E212" s="79" t="s">
        <v>104</v>
      </c>
      <c r="F212" s="153" t="s">
        <v>201</v>
      </c>
      <c r="G212" s="154" t="s">
        <v>188</v>
      </c>
      <c r="H212" s="154" t="s">
        <v>100</v>
      </c>
      <c r="I212" s="155" t="s">
        <v>303</v>
      </c>
      <c r="J212" s="152" t="s">
        <v>195</v>
      </c>
      <c r="K212" s="197">
        <v>100</v>
      </c>
      <c r="L212" s="50"/>
      <c r="M212" s="37"/>
    </row>
    <row r="213" spans="1:13" ht="45" customHeight="1"/>
    <row r="214" spans="1:13" s="83" customFormat="1">
      <c r="A214" s="91" t="s">
        <v>164</v>
      </c>
      <c r="B214" s="90"/>
      <c r="C214" s="91"/>
      <c r="D214" s="91"/>
      <c r="E214" s="91"/>
      <c r="F214" s="91"/>
      <c r="G214" s="91"/>
      <c r="H214" s="91"/>
      <c r="I214" s="91"/>
      <c r="J214" s="91"/>
      <c r="K214" s="199"/>
      <c r="L214" s="84"/>
    </row>
    <row r="215" spans="1:13" s="83" customFormat="1">
      <c r="A215" s="91" t="s">
        <v>166</v>
      </c>
      <c r="B215" s="90"/>
      <c r="C215" s="91"/>
      <c r="D215" s="91"/>
      <c r="E215" s="91"/>
      <c r="F215" s="91"/>
      <c r="G215" s="91"/>
      <c r="H215" s="91"/>
      <c r="I215" s="91"/>
      <c r="J215" s="91"/>
      <c r="K215" s="199"/>
      <c r="L215" s="84"/>
    </row>
    <row r="216" spans="1:13" s="83" customFormat="1">
      <c r="A216" s="191" t="s">
        <v>167</v>
      </c>
      <c r="B216" s="90"/>
      <c r="C216" s="91"/>
      <c r="D216" s="91"/>
      <c r="E216" s="91"/>
      <c r="F216" s="271" t="s">
        <v>151</v>
      </c>
      <c r="G216" s="271"/>
      <c r="H216" s="271"/>
      <c r="I216" s="271"/>
      <c r="J216" s="271"/>
      <c r="K216" s="271"/>
      <c r="L216" s="84"/>
    </row>
  </sheetData>
  <sheetProtection selectLockedCells="1" selectUnlockedCells="1"/>
  <autoFilter ref="A21:K212"/>
  <mergeCells count="11">
    <mergeCell ref="F216:K216"/>
    <mergeCell ref="F20:I20"/>
    <mergeCell ref="D13:K13"/>
    <mergeCell ref="A15:K17"/>
    <mergeCell ref="D1:K1"/>
    <mergeCell ref="D6:K6"/>
    <mergeCell ref="D7:K7"/>
    <mergeCell ref="B11:K11"/>
    <mergeCell ref="B12:K12"/>
    <mergeCell ref="B10:K10"/>
    <mergeCell ref="D4:K4"/>
  </mergeCells>
  <printOptions horizontalCentered="1"/>
  <pageMargins left="1.1811023622047245" right="0.39370078740157483" top="0.78740157480314965" bottom="0.78740157480314965" header="0" footer="0"/>
  <pageSetup paperSize="9" scale="90" firstPageNumber="0" orientation="portrait" r:id="rId1"/>
  <headerFooter alignWithMargins="0">
    <oddHeader>&amp;C&amp;P</oddHeader>
  </headerFooter>
  <rowBreaks count="2" manualBreakCount="2">
    <brk id="158" max="10" man="1"/>
    <brk id="17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271"/>
  <sheetViews>
    <sheetView tabSelected="1" view="pageBreakPreview" zoomScaleNormal="85" zoomScaleSheetLayoutView="100" workbookViewId="0">
      <selection activeCell="D4" sqref="D4"/>
    </sheetView>
  </sheetViews>
  <sheetFormatPr defaultRowHeight="18.75"/>
  <cols>
    <col min="1" max="1" width="4.42578125" style="185" customWidth="1"/>
    <col min="2" max="2" width="43.7109375" style="38" customWidth="1"/>
    <col min="3" max="3" width="5.140625" style="39" customWidth="1"/>
    <col min="4" max="5" width="4.42578125" style="3" customWidth="1"/>
    <col min="6" max="6" width="3.140625" style="3" customWidth="1"/>
    <col min="7" max="7" width="2" style="3" customWidth="1"/>
    <col min="8" max="8" width="2.85546875" style="3" customWidth="1"/>
    <col min="9" max="9" width="6.5703125" style="3" customWidth="1"/>
    <col min="10" max="10" width="4" style="3" customWidth="1"/>
    <col min="11" max="11" width="9.28515625" style="192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3" s="1" customFormat="1">
      <c r="B1" s="77"/>
      <c r="C1" s="228"/>
      <c r="D1" s="277" t="s">
        <v>175</v>
      </c>
      <c r="E1" s="277"/>
      <c r="F1" s="277"/>
      <c r="G1" s="277"/>
      <c r="H1" s="277"/>
      <c r="I1" s="277"/>
      <c r="J1" s="277"/>
      <c r="K1" s="277"/>
      <c r="L1" s="174"/>
    </row>
    <row r="2" spans="1:13" s="1" customFormat="1">
      <c r="A2" s="6"/>
      <c r="B2" s="77"/>
      <c r="C2" s="175"/>
      <c r="D2" s="229"/>
      <c r="E2" s="229"/>
      <c r="F2" s="229"/>
      <c r="G2" s="229"/>
      <c r="H2" s="229"/>
      <c r="I2" s="229"/>
      <c r="K2" s="230" t="s">
        <v>440</v>
      </c>
    </row>
    <row r="3" spans="1:13" s="1" customFormat="1">
      <c r="A3" s="6"/>
      <c r="B3" s="77"/>
      <c r="C3" s="175"/>
      <c r="D3" s="229"/>
      <c r="E3" s="229"/>
      <c r="F3" s="229"/>
      <c r="G3" s="229"/>
      <c r="H3" s="229"/>
      <c r="I3" s="229"/>
      <c r="K3" s="230" t="s">
        <v>0</v>
      </c>
    </row>
    <row r="4" spans="1:13" s="1" customFormat="1">
      <c r="A4" s="6"/>
      <c r="B4" s="77"/>
      <c r="C4" s="175"/>
      <c r="D4" s="146" t="s">
        <v>685</v>
      </c>
      <c r="E4" s="146"/>
      <c r="F4" s="146"/>
      <c r="G4" s="146"/>
      <c r="H4" s="146"/>
      <c r="I4" s="146"/>
      <c r="J4" s="146"/>
      <c r="K4" s="174"/>
    </row>
    <row r="5" spans="1:13" s="1" customFormat="1">
      <c r="B5" s="77"/>
      <c r="C5" s="228"/>
      <c r="D5" s="229"/>
      <c r="E5" s="229"/>
      <c r="F5" s="229"/>
      <c r="G5" s="229"/>
      <c r="H5" s="229"/>
      <c r="I5" s="229"/>
      <c r="J5" s="231"/>
      <c r="K5" s="40"/>
      <c r="L5" s="174"/>
    </row>
    <row r="6" spans="1:13" s="1" customFormat="1">
      <c r="A6" s="6"/>
      <c r="B6" s="77"/>
      <c r="C6" s="175"/>
      <c r="D6" s="277" t="s">
        <v>448</v>
      </c>
      <c r="E6" s="277"/>
      <c r="F6" s="277"/>
      <c r="G6" s="277"/>
      <c r="H6" s="277"/>
      <c r="I6" s="277"/>
      <c r="J6" s="277"/>
      <c r="K6" s="277"/>
    </row>
    <row r="7" spans="1:13" s="1" customFormat="1" ht="23.25" customHeight="1">
      <c r="A7" s="6"/>
      <c r="B7" s="77"/>
      <c r="C7" s="175"/>
      <c r="D7" s="278" t="s">
        <v>242</v>
      </c>
      <c r="E7" s="278"/>
      <c r="F7" s="278"/>
      <c r="G7" s="278"/>
      <c r="H7" s="278"/>
      <c r="I7" s="278"/>
      <c r="J7" s="278"/>
      <c r="K7" s="278"/>
    </row>
    <row r="8" spans="1:13" s="1" customFormat="1">
      <c r="A8" s="6"/>
      <c r="B8" s="77"/>
      <c r="C8" s="175"/>
      <c r="D8" s="229"/>
      <c r="E8" s="229"/>
      <c r="F8" s="229"/>
      <c r="G8" s="229"/>
      <c r="H8" s="229"/>
      <c r="I8" s="229"/>
      <c r="K8" s="230" t="s">
        <v>440</v>
      </c>
    </row>
    <row r="9" spans="1:13" s="1" customFormat="1">
      <c r="A9" s="6"/>
      <c r="B9" s="77"/>
      <c r="C9" s="175"/>
      <c r="D9" s="229"/>
      <c r="E9" s="229"/>
      <c r="F9" s="229"/>
      <c r="G9" s="229"/>
      <c r="H9" s="229"/>
      <c r="I9" s="229"/>
      <c r="K9" s="230" t="s">
        <v>0</v>
      </c>
    </row>
    <row r="10" spans="1:13" s="1" customFormat="1">
      <c r="A10" s="6"/>
      <c r="B10" s="77"/>
      <c r="C10" s="175"/>
      <c r="D10" s="146" t="s">
        <v>443</v>
      </c>
      <c r="E10" s="146"/>
      <c r="F10" s="146"/>
      <c r="G10" s="146"/>
      <c r="H10" s="146"/>
      <c r="I10" s="146"/>
      <c r="J10" s="146"/>
      <c r="K10" s="174"/>
    </row>
    <row r="11" spans="1:13" s="1" customFormat="1" ht="18.75" customHeight="1">
      <c r="B11" s="279" t="s">
        <v>441</v>
      </c>
      <c r="C11" s="279"/>
      <c r="D11" s="279"/>
      <c r="E11" s="279"/>
      <c r="F11" s="279"/>
      <c r="G11" s="279"/>
      <c r="H11" s="279"/>
      <c r="I11" s="279"/>
      <c r="J11" s="279"/>
      <c r="K11" s="279"/>
      <c r="L11" s="174"/>
    </row>
    <row r="12" spans="1:13" s="1" customFormat="1" ht="18.75" customHeight="1">
      <c r="B12" s="279" t="s">
        <v>442</v>
      </c>
      <c r="C12" s="279"/>
      <c r="D12" s="279"/>
      <c r="E12" s="279"/>
      <c r="F12" s="279"/>
      <c r="G12" s="279"/>
      <c r="H12" s="279"/>
      <c r="I12" s="279"/>
      <c r="J12" s="279"/>
      <c r="K12" s="279"/>
      <c r="L12" s="174"/>
    </row>
    <row r="13" spans="1:13" s="1" customFormat="1">
      <c r="A13" s="6"/>
      <c r="B13" s="77"/>
      <c r="C13" s="175"/>
      <c r="D13" s="146" t="s">
        <v>687</v>
      </c>
      <c r="E13" s="146"/>
      <c r="F13" s="146"/>
      <c r="G13" s="146"/>
      <c r="H13" s="146"/>
      <c r="I13" s="146"/>
      <c r="J13" s="146"/>
      <c r="K13" s="174"/>
    </row>
    <row r="14" spans="1:13" ht="27" customHeight="1">
      <c r="F14" s="39"/>
      <c r="K14" s="200"/>
      <c r="L14" s="4"/>
    </row>
    <row r="15" spans="1:13" s="83" customFormat="1" ht="35.25" customHeight="1">
      <c r="A15" s="276" t="s">
        <v>397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84"/>
    </row>
    <row r="16" spans="1:13" ht="30.75" customHeight="1">
      <c r="A16" s="186"/>
      <c r="B16" s="142"/>
      <c r="C16" s="142"/>
      <c r="D16" s="142"/>
      <c r="E16" s="142"/>
      <c r="F16" s="142"/>
      <c r="G16" s="142"/>
      <c r="H16" s="142"/>
      <c r="I16" s="142"/>
      <c r="J16" s="142"/>
      <c r="K16" s="193"/>
      <c r="L16" s="41"/>
      <c r="M16" s="37"/>
    </row>
    <row r="17" spans="1:13" ht="15.75">
      <c r="A17" s="187"/>
      <c r="B17" s="44"/>
      <c r="C17" s="43"/>
      <c r="D17" s="43"/>
      <c r="E17" s="43"/>
      <c r="F17" s="43"/>
      <c r="G17" s="43"/>
      <c r="H17" s="43"/>
      <c r="I17" s="43"/>
      <c r="J17" s="45"/>
      <c r="K17" s="194" t="s">
        <v>35</v>
      </c>
      <c r="L17" s="41"/>
      <c r="M17" s="37"/>
    </row>
    <row r="18" spans="1:13" ht="33" customHeight="1">
      <c r="A18" s="188" t="s">
        <v>92</v>
      </c>
      <c r="B18" s="168" t="s">
        <v>37</v>
      </c>
      <c r="C18" s="169" t="s">
        <v>93</v>
      </c>
      <c r="D18" s="170" t="s">
        <v>94</v>
      </c>
      <c r="E18" s="170" t="s">
        <v>95</v>
      </c>
      <c r="F18" s="272" t="s">
        <v>96</v>
      </c>
      <c r="G18" s="273"/>
      <c r="H18" s="273"/>
      <c r="I18" s="274"/>
      <c r="J18" s="170" t="s">
        <v>97</v>
      </c>
      <c r="K18" s="195" t="s">
        <v>98</v>
      </c>
      <c r="L18" s="41"/>
      <c r="M18" s="37"/>
    </row>
    <row r="19" spans="1:13" s="47" customFormat="1" ht="15.75">
      <c r="A19" s="189">
        <v>1</v>
      </c>
      <c r="B19" s="93">
        <v>2</v>
      </c>
      <c r="C19" s="92">
        <v>3</v>
      </c>
      <c r="D19" s="93">
        <v>4</v>
      </c>
      <c r="E19" s="93">
        <v>5</v>
      </c>
      <c r="F19" s="147"/>
      <c r="G19" s="148">
        <v>6</v>
      </c>
      <c r="H19" s="148"/>
      <c r="I19" s="149"/>
      <c r="J19" s="149">
        <v>7</v>
      </c>
      <c r="K19" s="196">
        <v>8</v>
      </c>
      <c r="L19" s="46"/>
    </row>
    <row r="20" spans="1:13" s="47" customFormat="1" ht="31.5">
      <c r="A20" s="94"/>
      <c r="B20" s="80" t="s">
        <v>99</v>
      </c>
      <c r="C20" s="95"/>
      <c r="D20" s="94"/>
      <c r="E20" s="94"/>
      <c r="F20" s="150"/>
      <c r="G20" s="151"/>
      <c r="H20" s="151"/>
      <c r="I20" s="152"/>
      <c r="J20" s="152"/>
      <c r="K20" s="197">
        <f>K21+K29</f>
        <v>115534.68837000002</v>
      </c>
      <c r="L20" s="48"/>
    </row>
    <row r="21" spans="1:13" s="47" customFormat="1" ht="31.5">
      <c r="A21" s="89" t="s">
        <v>40</v>
      </c>
      <c r="B21" s="80" t="s">
        <v>276</v>
      </c>
      <c r="C21" s="95">
        <v>991</v>
      </c>
      <c r="D21" s="94"/>
      <c r="E21" s="94"/>
      <c r="F21" s="150"/>
      <c r="G21" s="151"/>
      <c r="H21" s="151"/>
      <c r="I21" s="152"/>
      <c r="J21" s="152"/>
      <c r="K21" s="197">
        <f>K22</f>
        <v>412.9</v>
      </c>
      <c r="L21" s="48"/>
    </row>
    <row r="22" spans="1:13" s="47" customFormat="1" ht="15.75">
      <c r="A22" s="89" t="s">
        <v>206</v>
      </c>
      <c r="B22" s="80" t="s">
        <v>42</v>
      </c>
      <c r="C22" s="95">
        <v>991</v>
      </c>
      <c r="D22" s="79" t="s">
        <v>100</v>
      </c>
      <c r="E22" s="95"/>
      <c r="F22" s="153"/>
      <c r="G22" s="154"/>
      <c r="H22" s="154"/>
      <c r="I22" s="155"/>
      <c r="J22" s="152"/>
      <c r="K22" s="197">
        <f t="shared" ref="K22:K27" si="0">K23</f>
        <v>412.9</v>
      </c>
      <c r="L22" s="48"/>
    </row>
    <row r="23" spans="1:13" ht="63">
      <c r="A23" s="82"/>
      <c r="B23" s="85" t="s">
        <v>165</v>
      </c>
      <c r="C23" s="95">
        <v>991</v>
      </c>
      <c r="D23" s="79" t="s">
        <v>100</v>
      </c>
      <c r="E23" s="79" t="s">
        <v>118</v>
      </c>
      <c r="F23" s="153"/>
      <c r="G23" s="154"/>
      <c r="H23" s="154"/>
      <c r="I23" s="155"/>
      <c r="J23" s="152"/>
      <c r="K23" s="197">
        <f t="shared" si="0"/>
        <v>412.9</v>
      </c>
      <c r="L23" s="50"/>
      <c r="M23" s="37"/>
    </row>
    <row r="24" spans="1:13" ht="31.5">
      <c r="A24" s="82"/>
      <c r="B24" s="85" t="s">
        <v>387</v>
      </c>
      <c r="C24" s="95">
        <v>991</v>
      </c>
      <c r="D24" s="79" t="s">
        <v>100</v>
      </c>
      <c r="E24" s="79" t="s">
        <v>118</v>
      </c>
      <c r="F24" s="153" t="s">
        <v>388</v>
      </c>
      <c r="G24" s="154" t="s">
        <v>186</v>
      </c>
      <c r="H24" s="154" t="s">
        <v>294</v>
      </c>
      <c r="I24" s="155" t="s">
        <v>295</v>
      </c>
      <c r="J24" s="152"/>
      <c r="K24" s="197">
        <f t="shared" si="0"/>
        <v>412.9</v>
      </c>
      <c r="L24" s="50"/>
      <c r="M24" s="37"/>
    </row>
    <row r="25" spans="1:13" ht="47.25">
      <c r="A25" s="82"/>
      <c r="B25" s="85" t="s">
        <v>389</v>
      </c>
      <c r="C25" s="95">
        <v>991</v>
      </c>
      <c r="D25" s="79" t="s">
        <v>100</v>
      </c>
      <c r="E25" s="79" t="s">
        <v>118</v>
      </c>
      <c r="F25" s="153" t="s">
        <v>388</v>
      </c>
      <c r="G25" s="154" t="s">
        <v>188</v>
      </c>
      <c r="H25" s="154" t="s">
        <v>294</v>
      </c>
      <c r="I25" s="155" t="s">
        <v>295</v>
      </c>
      <c r="J25" s="152"/>
      <c r="K25" s="197">
        <f>K26</f>
        <v>412.9</v>
      </c>
      <c r="L25" s="50"/>
      <c r="M25" s="37"/>
    </row>
    <row r="26" spans="1:13" ht="63">
      <c r="A26" s="82"/>
      <c r="B26" s="85" t="s">
        <v>297</v>
      </c>
      <c r="C26" s="95">
        <v>991</v>
      </c>
      <c r="D26" s="79" t="s">
        <v>100</v>
      </c>
      <c r="E26" s="79" t="s">
        <v>118</v>
      </c>
      <c r="F26" s="153" t="s">
        <v>388</v>
      </c>
      <c r="G26" s="154" t="s">
        <v>188</v>
      </c>
      <c r="H26" s="154" t="s">
        <v>100</v>
      </c>
      <c r="I26" s="155" t="s">
        <v>295</v>
      </c>
      <c r="J26" s="152"/>
      <c r="K26" s="197">
        <f>K27</f>
        <v>412.9</v>
      </c>
      <c r="L26" s="50"/>
      <c r="M26" s="37"/>
    </row>
    <row r="27" spans="1:13" ht="47.25">
      <c r="A27" s="189"/>
      <c r="B27" s="85" t="s">
        <v>390</v>
      </c>
      <c r="C27" s="95">
        <v>991</v>
      </c>
      <c r="D27" s="79" t="s">
        <v>100</v>
      </c>
      <c r="E27" s="79" t="s">
        <v>118</v>
      </c>
      <c r="F27" s="153" t="s">
        <v>388</v>
      </c>
      <c r="G27" s="154" t="s">
        <v>188</v>
      </c>
      <c r="H27" s="154" t="s">
        <v>100</v>
      </c>
      <c r="I27" s="155" t="s">
        <v>296</v>
      </c>
      <c r="J27" s="152"/>
      <c r="K27" s="197">
        <f t="shared" si="0"/>
        <v>412.9</v>
      </c>
      <c r="L27" s="50"/>
      <c r="M27" s="37"/>
    </row>
    <row r="28" spans="1:13" ht="15.75">
      <c r="A28" s="82"/>
      <c r="B28" s="80" t="s">
        <v>196</v>
      </c>
      <c r="C28" s="95">
        <v>991</v>
      </c>
      <c r="D28" s="79" t="s">
        <v>100</v>
      </c>
      <c r="E28" s="79" t="s">
        <v>118</v>
      </c>
      <c r="F28" s="153" t="s">
        <v>388</v>
      </c>
      <c r="G28" s="154" t="s">
        <v>188</v>
      </c>
      <c r="H28" s="154" t="s">
        <v>100</v>
      </c>
      <c r="I28" s="155" t="s">
        <v>296</v>
      </c>
      <c r="J28" s="152" t="s">
        <v>197</v>
      </c>
      <c r="K28" s="197">
        <v>412.9</v>
      </c>
      <c r="L28" s="50"/>
      <c r="M28" s="37"/>
    </row>
    <row r="29" spans="1:13" s="47" customFormat="1" ht="31.5">
      <c r="A29" s="89" t="s">
        <v>48</v>
      </c>
      <c r="B29" s="80" t="s">
        <v>275</v>
      </c>
      <c r="C29" s="95">
        <v>992</v>
      </c>
      <c r="D29" s="94"/>
      <c r="E29" s="94"/>
      <c r="F29" s="150"/>
      <c r="G29" s="151"/>
      <c r="H29" s="151"/>
      <c r="I29" s="152"/>
      <c r="J29" s="152"/>
      <c r="K29" s="197">
        <f>K30+K74+K107+K131+K173+K188+K226+K243+K260</f>
        <v>115121.78837000002</v>
      </c>
      <c r="L29" s="48"/>
    </row>
    <row r="30" spans="1:13" s="47" customFormat="1" ht="15.75">
      <c r="A30" s="89" t="s">
        <v>207</v>
      </c>
      <c r="B30" s="80" t="s">
        <v>42</v>
      </c>
      <c r="C30" s="95">
        <v>992</v>
      </c>
      <c r="D30" s="79" t="s">
        <v>100</v>
      </c>
      <c r="E30" s="95"/>
      <c r="F30" s="153"/>
      <c r="G30" s="154"/>
      <c r="H30" s="154"/>
      <c r="I30" s="155"/>
      <c r="J30" s="152"/>
      <c r="K30" s="197">
        <f>K31+K37+K49+K55</f>
        <v>21528.400000000001</v>
      </c>
      <c r="L30" s="48"/>
    </row>
    <row r="31" spans="1:13" s="47" customFormat="1" ht="51.75" customHeight="1">
      <c r="A31" s="89"/>
      <c r="B31" s="85" t="s">
        <v>170</v>
      </c>
      <c r="C31" s="95">
        <v>992</v>
      </c>
      <c r="D31" s="79" t="s">
        <v>100</v>
      </c>
      <c r="E31" s="79" t="s">
        <v>101</v>
      </c>
      <c r="F31" s="153"/>
      <c r="G31" s="154"/>
      <c r="H31" s="154"/>
      <c r="I31" s="155"/>
      <c r="J31" s="152"/>
      <c r="K31" s="197">
        <f>K32</f>
        <v>1430</v>
      </c>
      <c r="L31" s="48"/>
    </row>
    <row r="32" spans="1:13" s="47" customFormat="1" ht="63">
      <c r="A32" s="89"/>
      <c r="B32" s="156" t="s">
        <v>407</v>
      </c>
      <c r="C32" s="95">
        <v>992</v>
      </c>
      <c r="D32" s="79" t="s">
        <v>100</v>
      </c>
      <c r="E32" s="79" t="s">
        <v>101</v>
      </c>
      <c r="F32" s="153" t="s">
        <v>229</v>
      </c>
      <c r="G32" s="154" t="s">
        <v>186</v>
      </c>
      <c r="H32" s="154" t="s">
        <v>294</v>
      </c>
      <c r="I32" s="155" t="s">
        <v>295</v>
      </c>
      <c r="J32" s="152"/>
      <c r="K32" s="197">
        <f>K33</f>
        <v>1430</v>
      </c>
      <c r="L32" s="48"/>
    </row>
    <row r="33" spans="1:13" s="47" customFormat="1" ht="31.5">
      <c r="A33" s="89"/>
      <c r="B33" s="156" t="s">
        <v>426</v>
      </c>
      <c r="C33" s="95">
        <v>992</v>
      </c>
      <c r="D33" s="79" t="s">
        <v>100</v>
      </c>
      <c r="E33" s="79" t="s">
        <v>101</v>
      </c>
      <c r="F33" s="153" t="s">
        <v>229</v>
      </c>
      <c r="G33" s="154" t="s">
        <v>188</v>
      </c>
      <c r="H33" s="154" t="s">
        <v>294</v>
      </c>
      <c r="I33" s="155" t="s">
        <v>295</v>
      </c>
      <c r="J33" s="152"/>
      <c r="K33" s="197">
        <f>K34</f>
        <v>1430</v>
      </c>
      <c r="L33" s="48"/>
    </row>
    <row r="34" spans="1:13" s="47" customFormat="1" ht="47.25">
      <c r="A34" s="89"/>
      <c r="B34" s="156" t="s">
        <v>299</v>
      </c>
      <c r="C34" s="95">
        <v>992</v>
      </c>
      <c r="D34" s="79" t="s">
        <v>100</v>
      </c>
      <c r="E34" s="79" t="s">
        <v>101</v>
      </c>
      <c r="F34" s="153" t="s">
        <v>229</v>
      </c>
      <c r="G34" s="154" t="s">
        <v>188</v>
      </c>
      <c r="H34" s="154" t="s">
        <v>100</v>
      </c>
      <c r="I34" s="155" t="s">
        <v>295</v>
      </c>
      <c r="J34" s="152"/>
      <c r="K34" s="197">
        <f>K35</f>
        <v>1430</v>
      </c>
      <c r="L34" s="48"/>
    </row>
    <row r="35" spans="1:13" s="47" customFormat="1" ht="31.5">
      <c r="A35" s="89"/>
      <c r="B35" s="156" t="s">
        <v>189</v>
      </c>
      <c r="C35" s="78">
        <v>992</v>
      </c>
      <c r="D35" s="79" t="s">
        <v>100</v>
      </c>
      <c r="E35" s="79" t="s">
        <v>101</v>
      </c>
      <c r="F35" s="153" t="s">
        <v>229</v>
      </c>
      <c r="G35" s="154" t="s">
        <v>188</v>
      </c>
      <c r="H35" s="154" t="s">
        <v>100</v>
      </c>
      <c r="I35" s="155" t="s">
        <v>298</v>
      </c>
      <c r="J35" s="152"/>
      <c r="K35" s="197">
        <f>K36</f>
        <v>1430</v>
      </c>
      <c r="L35" s="48"/>
    </row>
    <row r="36" spans="1:13" s="47" customFormat="1" ht="94.5">
      <c r="A36" s="89"/>
      <c r="B36" s="156" t="s">
        <v>190</v>
      </c>
      <c r="C36" s="78">
        <v>992</v>
      </c>
      <c r="D36" s="79" t="s">
        <v>100</v>
      </c>
      <c r="E36" s="79" t="s">
        <v>101</v>
      </c>
      <c r="F36" s="153" t="s">
        <v>229</v>
      </c>
      <c r="G36" s="154" t="s">
        <v>188</v>
      </c>
      <c r="H36" s="154" t="s">
        <v>100</v>
      </c>
      <c r="I36" s="155" t="s">
        <v>298</v>
      </c>
      <c r="J36" s="152" t="s">
        <v>191</v>
      </c>
      <c r="K36" s="197">
        <v>1430</v>
      </c>
      <c r="L36" s="48"/>
    </row>
    <row r="37" spans="1:13" s="47" customFormat="1" ht="86.25" customHeight="1">
      <c r="A37" s="82"/>
      <c r="B37" s="85" t="s">
        <v>176</v>
      </c>
      <c r="C37" s="95">
        <v>992</v>
      </c>
      <c r="D37" s="79" t="s">
        <v>100</v>
      </c>
      <c r="E37" s="79" t="s">
        <v>102</v>
      </c>
      <c r="F37" s="153"/>
      <c r="G37" s="154"/>
      <c r="H37" s="154"/>
      <c r="I37" s="155"/>
      <c r="J37" s="152"/>
      <c r="K37" s="197">
        <f>K38</f>
        <v>17548.400000000001</v>
      </c>
      <c r="L37" s="48"/>
    </row>
    <row r="38" spans="1:13" s="47" customFormat="1" ht="63">
      <c r="A38" s="82"/>
      <c r="B38" s="156" t="s">
        <v>407</v>
      </c>
      <c r="C38" s="95">
        <v>992</v>
      </c>
      <c r="D38" s="79" t="s">
        <v>100</v>
      </c>
      <c r="E38" s="79" t="s">
        <v>102</v>
      </c>
      <c r="F38" s="153" t="s">
        <v>229</v>
      </c>
      <c r="G38" s="154" t="s">
        <v>186</v>
      </c>
      <c r="H38" s="154" t="s">
        <v>294</v>
      </c>
      <c r="I38" s="155" t="s">
        <v>295</v>
      </c>
      <c r="J38" s="152"/>
      <c r="K38" s="197">
        <f>K41+K47+K45</f>
        <v>17548.400000000001</v>
      </c>
      <c r="L38" s="48"/>
    </row>
    <row r="39" spans="1:13" s="47" customFormat="1" ht="31.5">
      <c r="A39" s="89"/>
      <c r="B39" s="156" t="s">
        <v>426</v>
      </c>
      <c r="C39" s="95">
        <v>992</v>
      </c>
      <c r="D39" s="79" t="s">
        <v>100</v>
      </c>
      <c r="E39" s="79" t="s">
        <v>102</v>
      </c>
      <c r="F39" s="153" t="s">
        <v>229</v>
      </c>
      <c r="G39" s="154" t="s">
        <v>188</v>
      </c>
      <c r="H39" s="154" t="s">
        <v>294</v>
      </c>
      <c r="I39" s="155" t="s">
        <v>295</v>
      </c>
      <c r="J39" s="152"/>
      <c r="K39" s="197">
        <f>K41+K45+K47</f>
        <v>17548.400000000001</v>
      </c>
      <c r="L39" s="48"/>
    </row>
    <row r="40" spans="1:13" s="47" customFormat="1" ht="36.75" customHeight="1">
      <c r="A40" s="89"/>
      <c r="B40" s="156" t="s">
        <v>300</v>
      </c>
      <c r="C40" s="95">
        <v>992</v>
      </c>
      <c r="D40" s="79" t="s">
        <v>100</v>
      </c>
      <c r="E40" s="79" t="s">
        <v>102</v>
      </c>
      <c r="F40" s="153" t="s">
        <v>229</v>
      </c>
      <c r="G40" s="154" t="s">
        <v>188</v>
      </c>
      <c r="H40" s="154" t="s">
        <v>101</v>
      </c>
      <c r="I40" s="155" t="s">
        <v>295</v>
      </c>
      <c r="J40" s="152"/>
      <c r="K40" s="197">
        <f>K41+K45+K47</f>
        <v>17548.400000000001</v>
      </c>
      <c r="L40" s="48"/>
    </row>
    <row r="41" spans="1:13" ht="31.5">
      <c r="A41" s="82"/>
      <c r="B41" s="156" t="s">
        <v>192</v>
      </c>
      <c r="C41" s="95">
        <v>992</v>
      </c>
      <c r="D41" s="79" t="s">
        <v>100</v>
      </c>
      <c r="E41" s="79" t="s">
        <v>102</v>
      </c>
      <c r="F41" s="153" t="s">
        <v>229</v>
      </c>
      <c r="G41" s="154" t="s">
        <v>188</v>
      </c>
      <c r="H41" s="154" t="s">
        <v>101</v>
      </c>
      <c r="I41" s="155" t="s">
        <v>298</v>
      </c>
      <c r="J41" s="152"/>
      <c r="K41" s="197">
        <f>K42+K43+K44</f>
        <v>17336</v>
      </c>
      <c r="L41" s="50"/>
      <c r="M41" s="37"/>
    </row>
    <row r="42" spans="1:13" ht="94.5">
      <c r="A42" s="82"/>
      <c r="B42" s="156" t="s">
        <v>190</v>
      </c>
      <c r="C42" s="95">
        <v>992</v>
      </c>
      <c r="D42" s="79" t="s">
        <v>100</v>
      </c>
      <c r="E42" s="79" t="s">
        <v>102</v>
      </c>
      <c r="F42" s="153" t="s">
        <v>229</v>
      </c>
      <c r="G42" s="154" t="s">
        <v>188</v>
      </c>
      <c r="H42" s="154" t="s">
        <v>101</v>
      </c>
      <c r="I42" s="155" t="s">
        <v>298</v>
      </c>
      <c r="J42" s="152" t="s">
        <v>191</v>
      </c>
      <c r="K42" s="197">
        <v>17255</v>
      </c>
      <c r="L42" s="50"/>
      <c r="M42" s="37"/>
    </row>
    <row r="43" spans="1:13" ht="47.25">
      <c r="A43" s="82"/>
      <c r="B43" s="156" t="s">
        <v>380</v>
      </c>
      <c r="C43" s="95">
        <v>992</v>
      </c>
      <c r="D43" s="79" t="s">
        <v>100</v>
      </c>
      <c r="E43" s="79" t="s">
        <v>102</v>
      </c>
      <c r="F43" s="153" t="s">
        <v>229</v>
      </c>
      <c r="G43" s="154" t="s">
        <v>188</v>
      </c>
      <c r="H43" s="154" t="s">
        <v>101</v>
      </c>
      <c r="I43" s="155" t="s">
        <v>298</v>
      </c>
      <c r="J43" s="152" t="s">
        <v>193</v>
      </c>
      <c r="K43" s="197">
        <v>20</v>
      </c>
      <c r="L43" s="50"/>
      <c r="M43" s="37"/>
    </row>
    <row r="44" spans="1:13" s="47" customFormat="1" ht="15.75">
      <c r="A44" s="89"/>
      <c r="B44" s="85" t="s">
        <v>194</v>
      </c>
      <c r="C44" s="95">
        <v>992</v>
      </c>
      <c r="D44" s="79" t="s">
        <v>100</v>
      </c>
      <c r="E44" s="79" t="s">
        <v>102</v>
      </c>
      <c r="F44" s="153" t="s">
        <v>229</v>
      </c>
      <c r="G44" s="154" t="s">
        <v>188</v>
      </c>
      <c r="H44" s="154" t="s">
        <v>101</v>
      </c>
      <c r="I44" s="155" t="s">
        <v>298</v>
      </c>
      <c r="J44" s="152" t="s">
        <v>195</v>
      </c>
      <c r="K44" s="197">
        <v>61</v>
      </c>
      <c r="L44" s="48"/>
    </row>
    <row r="45" spans="1:13" ht="63">
      <c r="A45" s="82"/>
      <c r="B45" s="80" t="s">
        <v>302</v>
      </c>
      <c r="C45" s="95">
        <v>992</v>
      </c>
      <c r="D45" s="79" t="s">
        <v>100</v>
      </c>
      <c r="E45" s="79" t="s">
        <v>102</v>
      </c>
      <c r="F45" s="153" t="s">
        <v>229</v>
      </c>
      <c r="G45" s="154" t="s">
        <v>188</v>
      </c>
      <c r="H45" s="154" t="s">
        <v>101</v>
      </c>
      <c r="I45" s="155" t="s">
        <v>301</v>
      </c>
      <c r="J45" s="152"/>
      <c r="K45" s="197">
        <f>K46</f>
        <v>12.4</v>
      </c>
      <c r="L45" s="50"/>
      <c r="M45" s="37"/>
    </row>
    <row r="46" spans="1:13" ht="47.25">
      <c r="A46" s="82"/>
      <c r="B46" s="156" t="s">
        <v>380</v>
      </c>
      <c r="C46" s="95">
        <v>992</v>
      </c>
      <c r="D46" s="79" t="s">
        <v>100</v>
      </c>
      <c r="E46" s="79" t="s">
        <v>102</v>
      </c>
      <c r="F46" s="153" t="s">
        <v>229</v>
      </c>
      <c r="G46" s="154" t="s">
        <v>188</v>
      </c>
      <c r="H46" s="154" t="s">
        <v>101</v>
      </c>
      <c r="I46" s="155" t="s">
        <v>301</v>
      </c>
      <c r="J46" s="152" t="s">
        <v>193</v>
      </c>
      <c r="K46" s="197">
        <v>12.4</v>
      </c>
      <c r="L46" s="50"/>
      <c r="M46" s="37"/>
    </row>
    <row r="47" spans="1:13" ht="63">
      <c r="A47" s="82"/>
      <c r="B47" s="80" t="s">
        <v>302</v>
      </c>
      <c r="C47" s="95">
        <v>992</v>
      </c>
      <c r="D47" s="79" t="s">
        <v>100</v>
      </c>
      <c r="E47" s="79" t="s">
        <v>102</v>
      </c>
      <c r="F47" s="153" t="s">
        <v>229</v>
      </c>
      <c r="G47" s="154" t="s">
        <v>188</v>
      </c>
      <c r="H47" s="154" t="s">
        <v>101</v>
      </c>
      <c r="I47" s="155" t="s">
        <v>386</v>
      </c>
      <c r="J47" s="152"/>
      <c r="K47" s="197">
        <f>K48</f>
        <v>200</v>
      </c>
      <c r="L47" s="50"/>
      <c r="M47" s="37"/>
    </row>
    <row r="48" spans="1:13" ht="47.25">
      <c r="A48" s="82"/>
      <c r="B48" s="156" t="s">
        <v>380</v>
      </c>
      <c r="C48" s="95">
        <v>992</v>
      </c>
      <c r="D48" s="79" t="s">
        <v>100</v>
      </c>
      <c r="E48" s="79" t="s">
        <v>102</v>
      </c>
      <c r="F48" s="153" t="s">
        <v>229</v>
      </c>
      <c r="G48" s="154" t="s">
        <v>188</v>
      </c>
      <c r="H48" s="154" t="s">
        <v>101</v>
      </c>
      <c r="I48" s="155" t="s">
        <v>386</v>
      </c>
      <c r="J48" s="152" t="s">
        <v>193</v>
      </c>
      <c r="K48" s="197">
        <v>200</v>
      </c>
      <c r="L48" s="50"/>
      <c r="M48" s="37"/>
    </row>
    <row r="49" spans="1:13" ht="15.75">
      <c r="A49" s="82"/>
      <c r="B49" s="80" t="s">
        <v>103</v>
      </c>
      <c r="C49" s="96">
        <v>992</v>
      </c>
      <c r="D49" s="79" t="s">
        <v>100</v>
      </c>
      <c r="E49" s="79" t="s">
        <v>104</v>
      </c>
      <c r="F49" s="153"/>
      <c r="G49" s="154"/>
      <c r="H49" s="154"/>
      <c r="I49" s="155"/>
      <c r="J49" s="152"/>
      <c r="K49" s="197">
        <f>K50</f>
        <v>100</v>
      </c>
      <c r="L49" s="50"/>
    </row>
    <row r="50" spans="1:13" ht="31.5" customHeight="1">
      <c r="A50" s="82"/>
      <c r="B50" s="80" t="s">
        <v>304</v>
      </c>
      <c r="C50" s="95">
        <v>992</v>
      </c>
      <c r="D50" s="79" t="s">
        <v>100</v>
      </c>
      <c r="E50" s="79" t="s">
        <v>104</v>
      </c>
      <c r="F50" s="153" t="s">
        <v>201</v>
      </c>
      <c r="G50" s="154" t="s">
        <v>186</v>
      </c>
      <c r="H50" s="154" t="s">
        <v>294</v>
      </c>
      <c r="I50" s="155" t="s">
        <v>295</v>
      </c>
      <c r="J50" s="152"/>
      <c r="K50" s="197">
        <f>K51</f>
        <v>100</v>
      </c>
      <c r="L50" s="50"/>
      <c r="M50" s="37"/>
    </row>
    <row r="51" spans="1:13" ht="31.5">
      <c r="A51" s="82"/>
      <c r="B51" s="80" t="s">
        <v>198</v>
      </c>
      <c r="C51" s="95">
        <v>992</v>
      </c>
      <c r="D51" s="79" t="s">
        <v>100</v>
      </c>
      <c r="E51" s="79" t="s">
        <v>104</v>
      </c>
      <c r="F51" s="153" t="s">
        <v>201</v>
      </c>
      <c r="G51" s="154" t="s">
        <v>188</v>
      </c>
      <c r="H51" s="154" t="s">
        <v>294</v>
      </c>
      <c r="I51" s="155" t="s">
        <v>295</v>
      </c>
      <c r="J51" s="152"/>
      <c r="K51" s="197">
        <f>K52</f>
        <v>100</v>
      </c>
      <c r="L51" s="50"/>
      <c r="M51" s="37"/>
    </row>
    <row r="52" spans="1:13" ht="15.75">
      <c r="A52" s="82"/>
      <c r="B52" s="80" t="s">
        <v>103</v>
      </c>
      <c r="C52" s="95">
        <v>992</v>
      </c>
      <c r="D52" s="79" t="s">
        <v>100</v>
      </c>
      <c r="E52" s="79" t="s">
        <v>104</v>
      </c>
      <c r="F52" s="153" t="s">
        <v>201</v>
      </c>
      <c r="G52" s="154" t="s">
        <v>188</v>
      </c>
      <c r="H52" s="154" t="s">
        <v>100</v>
      </c>
      <c r="I52" s="155" t="s">
        <v>295</v>
      </c>
      <c r="J52" s="152"/>
      <c r="K52" s="197">
        <f>K53</f>
        <v>100</v>
      </c>
      <c r="L52" s="50"/>
      <c r="M52" s="37"/>
    </row>
    <row r="53" spans="1:13" ht="21.75" customHeight="1">
      <c r="A53" s="82"/>
      <c r="B53" s="80" t="s">
        <v>105</v>
      </c>
      <c r="C53" s="95">
        <v>992</v>
      </c>
      <c r="D53" s="79" t="s">
        <v>100</v>
      </c>
      <c r="E53" s="79" t="s">
        <v>104</v>
      </c>
      <c r="F53" s="153" t="s">
        <v>201</v>
      </c>
      <c r="G53" s="154" t="s">
        <v>188</v>
      </c>
      <c r="H53" s="154" t="s">
        <v>100</v>
      </c>
      <c r="I53" s="155" t="s">
        <v>303</v>
      </c>
      <c r="J53" s="152"/>
      <c r="K53" s="197">
        <f>K54</f>
        <v>100</v>
      </c>
      <c r="L53" s="50"/>
      <c r="M53" s="37"/>
    </row>
    <row r="54" spans="1:13" ht="15.75">
      <c r="A54" s="82"/>
      <c r="B54" s="85" t="s">
        <v>194</v>
      </c>
      <c r="C54" s="95">
        <v>992</v>
      </c>
      <c r="D54" s="79" t="s">
        <v>100</v>
      </c>
      <c r="E54" s="79" t="s">
        <v>104</v>
      </c>
      <c r="F54" s="153" t="s">
        <v>201</v>
      </c>
      <c r="G54" s="154" t="s">
        <v>188</v>
      </c>
      <c r="H54" s="154" t="s">
        <v>100</v>
      </c>
      <c r="I54" s="155" t="s">
        <v>303</v>
      </c>
      <c r="J54" s="152" t="s">
        <v>195</v>
      </c>
      <c r="K54" s="197">
        <v>100</v>
      </c>
      <c r="L54" s="50"/>
      <c r="M54" s="37"/>
    </row>
    <row r="55" spans="1:13" ht="15.75">
      <c r="A55" s="82"/>
      <c r="B55" s="80" t="s">
        <v>47</v>
      </c>
      <c r="C55" s="97">
        <v>992</v>
      </c>
      <c r="D55" s="79" t="s">
        <v>100</v>
      </c>
      <c r="E55" s="79" t="s">
        <v>106</v>
      </c>
      <c r="F55" s="153"/>
      <c r="G55" s="154"/>
      <c r="H55" s="154"/>
      <c r="I55" s="155"/>
      <c r="J55" s="152"/>
      <c r="K55" s="197">
        <f>K56+K61</f>
        <v>2450</v>
      </c>
      <c r="L55" s="50"/>
      <c r="M55" s="37"/>
    </row>
    <row r="56" spans="1:13" ht="63">
      <c r="A56" s="82"/>
      <c r="B56" s="80" t="s">
        <v>403</v>
      </c>
      <c r="C56" s="95">
        <v>992</v>
      </c>
      <c r="D56" s="79" t="s">
        <v>100</v>
      </c>
      <c r="E56" s="79" t="s">
        <v>106</v>
      </c>
      <c r="F56" s="153" t="s">
        <v>115</v>
      </c>
      <c r="G56" s="154" t="s">
        <v>186</v>
      </c>
      <c r="H56" s="154" t="s">
        <v>294</v>
      </c>
      <c r="I56" s="155" t="s">
        <v>295</v>
      </c>
      <c r="J56" s="152"/>
      <c r="K56" s="197">
        <f>K57</f>
        <v>150</v>
      </c>
      <c r="L56" s="50"/>
      <c r="M56" s="37"/>
    </row>
    <row r="57" spans="1:13" ht="31.5">
      <c r="A57" s="82"/>
      <c r="B57" s="80" t="s">
        <v>426</v>
      </c>
      <c r="C57" s="95">
        <v>992</v>
      </c>
      <c r="D57" s="79" t="s">
        <v>100</v>
      </c>
      <c r="E57" s="79" t="s">
        <v>106</v>
      </c>
      <c r="F57" s="153" t="s">
        <v>115</v>
      </c>
      <c r="G57" s="154" t="s">
        <v>145</v>
      </c>
      <c r="H57" s="154" t="s">
        <v>294</v>
      </c>
      <c r="I57" s="155" t="s">
        <v>295</v>
      </c>
      <c r="J57" s="152"/>
      <c r="K57" s="197">
        <f>K58</f>
        <v>150</v>
      </c>
      <c r="L57" s="50"/>
      <c r="M57" s="37"/>
    </row>
    <row r="58" spans="1:13" ht="78.75">
      <c r="A58" s="82"/>
      <c r="B58" s="80" t="s">
        <v>307</v>
      </c>
      <c r="C58" s="95">
        <v>992</v>
      </c>
      <c r="D58" s="79" t="s">
        <v>100</v>
      </c>
      <c r="E58" s="79" t="s">
        <v>106</v>
      </c>
      <c r="F58" s="153" t="s">
        <v>115</v>
      </c>
      <c r="G58" s="154" t="s">
        <v>145</v>
      </c>
      <c r="H58" s="154" t="s">
        <v>100</v>
      </c>
      <c r="I58" s="155" t="s">
        <v>295</v>
      </c>
      <c r="J58" s="152"/>
      <c r="K58" s="197">
        <f>K59</f>
        <v>150</v>
      </c>
      <c r="L58" s="50"/>
      <c r="M58" s="37"/>
    </row>
    <row r="59" spans="1:13" ht="31.5">
      <c r="A59" s="82"/>
      <c r="B59" s="80" t="s">
        <v>311</v>
      </c>
      <c r="C59" s="95">
        <v>992</v>
      </c>
      <c r="D59" s="79" t="s">
        <v>100</v>
      </c>
      <c r="E59" s="79" t="s">
        <v>106</v>
      </c>
      <c r="F59" s="153" t="s">
        <v>115</v>
      </c>
      <c r="G59" s="154" t="s">
        <v>145</v>
      </c>
      <c r="H59" s="154" t="s">
        <v>100</v>
      </c>
      <c r="I59" s="155" t="s">
        <v>310</v>
      </c>
      <c r="J59" s="152"/>
      <c r="K59" s="197">
        <f>K60</f>
        <v>150</v>
      </c>
      <c r="L59" s="50"/>
      <c r="M59" s="37"/>
    </row>
    <row r="60" spans="1:13" ht="47.25">
      <c r="A60" s="82"/>
      <c r="B60" s="156" t="s">
        <v>380</v>
      </c>
      <c r="C60" s="95">
        <v>992</v>
      </c>
      <c r="D60" s="79" t="s">
        <v>100</v>
      </c>
      <c r="E60" s="79" t="s">
        <v>106</v>
      </c>
      <c r="F60" s="153" t="s">
        <v>115</v>
      </c>
      <c r="G60" s="154" t="s">
        <v>145</v>
      </c>
      <c r="H60" s="154" t="s">
        <v>100</v>
      </c>
      <c r="I60" s="155" t="s">
        <v>310</v>
      </c>
      <c r="J60" s="152" t="s">
        <v>193</v>
      </c>
      <c r="K60" s="197">
        <v>150</v>
      </c>
      <c r="L60" s="50"/>
      <c r="M60" s="37"/>
    </row>
    <row r="61" spans="1:13" ht="63">
      <c r="A61" s="82"/>
      <c r="B61" s="156" t="s">
        <v>407</v>
      </c>
      <c r="C61" s="95">
        <v>992</v>
      </c>
      <c r="D61" s="79" t="s">
        <v>100</v>
      </c>
      <c r="E61" s="79" t="s">
        <v>106</v>
      </c>
      <c r="F61" s="153" t="s">
        <v>229</v>
      </c>
      <c r="G61" s="154" t="s">
        <v>186</v>
      </c>
      <c r="H61" s="154" t="s">
        <v>294</v>
      </c>
      <c r="I61" s="155" t="s">
        <v>295</v>
      </c>
      <c r="J61" s="152"/>
      <c r="K61" s="197">
        <f>K62</f>
        <v>2300</v>
      </c>
      <c r="L61" s="50"/>
      <c r="M61" s="37"/>
    </row>
    <row r="62" spans="1:13" ht="31.5">
      <c r="A62" s="82"/>
      <c r="B62" s="156" t="s">
        <v>426</v>
      </c>
      <c r="C62" s="95">
        <v>992</v>
      </c>
      <c r="D62" s="79" t="s">
        <v>100</v>
      </c>
      <c r="E62" s="79" t="s">
        <v>106</v>
      </c>
      <c r="F62" s="153" t="s">
        <v>229</v>
      </c>
      <c r="G62" s="154" t="s">
        <v>188</v>
      </c>
      <c r="H62" s="154" t="s">
        <v>294</v>
      </c>
      <c r="I62" s="155" t="s">
        <v>295</v>
      </c>
      <c r="J62" s="152"/>
      <c r="K62" s="197">
        <f>K63+K70</f>
        <v>2300</v>
      </c>
      <c r="L62" s="50"/>
      <c r="M62" s="37"/>
    </row>
    <row r="63" spans="1:13" ht="47.25">
      <c r="A63" s="82"/>
      <c r="B63" s="156" t="s">
        <v>300</v>
      </c>
      <c r="C63" s="95">
        <v>992</v>
      </c>
      <c r="D63" s="79" t="s">
        <v>100</v>
      </c>
      <c r="E63" s="79" t="s">
        <v>106</v>
      </c>
      <c r="F63" s="153" t="s">
        <v>229</v>
      </c>
      <c r="G63" s="154" t="s">
        <v>188</v>
      </c>
      <c r="H63" s="154" t="s">
        <v>101</v>
      </c>
      <c r="I63" s="155" t="s">
        <v>295</v>
      </c>
      <c r="J63" s="152"/>
      <c r="K63" s="197">
        <f>K64+K66+K68</f>
        <v>1530</v>
      </c>
      <c r="L63" s="50"/>
      <c r="M63" s="37"/>
    </row>
    <row r="64" spans="1:13" ht="63">
      <c r="A64" s="82"/>
      <c r="B64" s="80" t="s">
        <v>427</v>
      </c>
      <c r="C64" s="95">
        <v>992</v>
      </c>
      <c r="D64" s="79" t="s">
        <v>100</v>
      </c>
      <c r="E64" s="79" t="s">
        <v>106</v>
      </c>
      <c r="F64" s="153" t="s">
        <v>229</v>
      </c>
      <c r="G64" s="154" t="s">
        <v>188</v>
      </c>
      <c r="H64" s="154" t="s">
        <v>101</v>
      </c>
      <c r="I64" s="155" t="s">
        <v>312</v>
      </c>
      <c r="J64" s="152"/>
      <c r="K64" s="197">
        <f>K65</f>
        <v>720</v>
      </c>
      <c r="L64" s="50"/>
      <c r="M64" s="37"/>
    </row>
    <row r="65" spans="1:13" ht="61.5" customHeight="1">
      <c r="A65" s="82"/>
      <c r="B65" s="156" t="s">
        <v>380</v>
      </c>
      <c r="C65" s="95">
        <v>992</v>
      </c>
      <c r="D65" s="79" t="s">
        <v>100</v>
      </c>
      <c r="E65" s="79" t="s">
        <v>106</v>
      </c>
      <c r="F65" s="153" t="s">
        <v>229</v>
      </c>
      <c r="G65" s="154" t="s">
        <v>188</v>
      </c>
      <c r="H65" s="154" t="s">
        <v>101</v>
      </c>
      <c r="I65" s="155" t="s">
        <v>312</v>
      </c>
      <c r="J65" s="152" t="s">
        <v>193</v>
      </c>
      <c r="K65" s="197">
        <v>720</v>
      </c>
      <c r="L65" s="50"/>
      <c r="M65" s="37"/>
    </row>
    <row r="66" spans="1:13" ht="63">
      <c r="A66" s="82"/>
      <c r="B66" s="80" t="s">
        <v>246</v>
      </c>
      <c r="C66" s="95">
        <v>992</v>
      </c>
      <c r="D66" s="79" t="s">
        <v>100</v>
      </c>
      <c r="E66" s="79" t="s">
        <v>106</v>
      </c>
      <c r="F66" s="153" t="s">
        <v>229</v>
      </c>
      <c r="G66" s="154" t="s">
        <v>188</v>
      </c>
      <c r="H66" s="154" t="s">
        <v>101</v>
      </c>
      <c r="I66" s="155" t="s">
        <v>315</v>
      </c>
      <c r="J66" s="152"/>
      <c r="K66" s="197">
        <f>K67</f>
        <v>210</v>
      </c>
      <c r="L66" s="50"/>
      <c r="M66" s="37"/>
    </row>
    <row r="67" spans="1:13" ht="47.25">
      <c r="A67" s="82"/>
      <c r="B67" s="156" t="s">
        <v>380</v>
      </c>
      <c r="C67" s="95">
        <v>992</v>
      </c>
      <c r="D67" s="79" t="s">
        <v>100</v>
      </c>
      <c r="E67" s="79" t="s">
        <v>106</v>
      </c>
      <c r="F67" s="153" t="s">
        <v>229</v>
      </c>
      <c r="G67" s="154" t="s">
        <v>188</v>
      </c>
      <c r="H67" s="154" t="s">
        <v>101</v>
      </c>
      <c r="I67" s="155" t="s">
        <v>315</v>
      </c>
      <c r="J67" s="152" t="s">
        <v>193</v>
      </c>
      <c r="K67" s="197">
        <v>210</v>
      </c>
      <c r="L67" s="50"/>
      <c r="M67" s="37"/>
    </row>
    <row r="68" spans="1:13" ht="64.5" customHeight="1">
      <c r="A68" s="82"/>
      <c r="B68" s="80" t="s">
        <v>391</v>
      </c>
      <c r="C68" s="95">
        <v>992</v>
      </c>
      <c r="D68" s="79" t="s">
        <v>100</v>
      </c>
      <c r="E68" s="79" t="s">
        <v>106</v>
      </c>
      <c r="F68" s="153" t="s">
        <v>229</v>
      </c>
      <c r="G68" s="154" t="s">
        <v>188</v>
      </c>
      <c r="H68" s="154" t="s">
        <v>101</v>
      </c>
      <c r="I68" s="155" t="s">
        <v>428</v>
      </c>
      <c r="J68" s="152"/>
      <c r="K68" s="197">
        <f>K69</f>
        <v>600</v>
      </c>
      <c r="L68" s="50"/>
      <c r="M68" s="37"/>
    </row>
    <row r="69" spans="1:13" ht="47.25">
      <c r="A69" s="82"/>
      <c r="B69" s="156" t="s">
        <v>380</v>
      </c>
      <c r="C69" s="95">
        <v>992</v>
      </c>
      <c r="D69" s="79" t="s">
        <v>100</v>
      </c>
      <c r="E69" s="79" t="s">
        <v>106</v>
      </c>
      <c r="F69" s="153" t="s">
        <v>229</v>
      </c>
      <c r="G69" s="154" t="s">
        <v>188</v>
      </c>
      <c r="H69" s="154" t="s">
        <v>101</v>
      </c>
      <c r="I69" s="155" t="s">
        <v>428</v>
      </c>
      <c r="J69" s="152" t="s">
        <v>193</v>
      </c>
      <c r="K69" s="197">
        <v>600</v>
      </c>
      <c r="L69" s="50"/>
      <c r="M69" s="37"/>
    </row>
    <row r="70" spans="1:13" ht="63">
      <c r="A70" s="82"/>
      <c r="B70" s="80" t="s">
        <v>314</v>
      </c>
      <c r="C70" s="95">
        <v>992</v>
      </c>
      <c r="D70" s="79" t="s">
        <v>100</v>
      </c>
      <c r="E70" s="79" t="s">
        <v>106</v>
      </c>
      <c r="F70" s="153" t="s">
        <v>229</v>
      </c>
      <c r="G70" s="154" t="s">
        <v>188</v>
      </c>
      <c r="H70" s="154" t="s">
        <v>117</v>
      </c>
      <c r="I70" s="155" t="s">
        <v>295</v>
      </c>
      <c r="J70" s="152"/>
      <c r="K70" s="197">
        <f>K71</f>
        <v>770</v>
      </c>
      <c r="L70" s="50"/>
      <c r="M70" s="37"/>
    </row>
    <row r="71" spans="1:13" ht="47.25">
      <c r="A71" s="82"/>
      <c r="B71" s="80" t="s">
        <v>247</v>
      </c>
      <c r="C71" s="95">
        <v>992</v>
      </c>
      <c r="D71" s="79" t="s">
        <v>100</v>
      </c>
      <c r="E71" s="79" t="s">
        <v>106</v>
      </c>
      <c r="F71" s="153" t="s">
        <v>229</v>
      </c>
      <c r="G71" s="154" t="s">
        <v>188</v>
      </c>
      <c r="H71" s="154" t="s">
        <v>117</v>
      </c>
      <c r="I71" s="155" t="s">
        <v>313</v>
      </c>
      <c r="J71" s="152"/>
      <c r="K71" s="197">
        <f>K72+K73</f>
        <v>770</v>
      </c>
      <c r="L71" s="50"/>
      <c r="M71" s="37"/>
    </row>
    <row r="72" spans="1:13" s="57" customFormat="1" ht="47.25">
      <c r="A72" s="82"/>
      <c r="B72" s="156" t="s">
        <v>380</v>
      </c>
      <c r="C72" s="78">
        <v>992</v>
      </c>
      <c r="D72" s="79" t="s">
        <v>100</v>
      </c>
      <c r="E72" s="79" t="s">
        <v>106</v>
      </c>
      <c r="F72" s="153" t="s">
        <v>229</v>
      </c>
      <c r="G72" s="154" t="s">
        <v>188</v>
      </c>
      <c r="H72" s="154" t="s">
        <v>117</v>
      </c>
      <c r="I72" s="155" t="s">
        <v>313</v>
      </c>
      <c r="J72" s="152" t="s">
        <v>193</v>
      </c>
      <c r="K72" s="197">
        <v>30</v>
      </c>
      <c r="L72" s="56"/>
    </row>
    <row r="73" spans="1:13" s="57" customFormat="1" ht="31.5">
      <c r="A73" s="82"/>
      <c r="B73" s="80" t="s">
        <v>199</v>
      </c>
      <c r="C73" s="78">
        <v>992</v>
      </c>
      <c r="D73" s="79" t="s">
        <v>100</v>
      </c>
      <c r="E73" s="79" t="s">
        <v>106</v>
      </c>
      <c r="F73" s="153" t="s">
        <v>229</v>
      </c>
      <c r="G73" s="154" t="s">
        <v>188</v>
      </c>
      <c r="H73" s="154" t="s">
        <v>117</v>
      </c>
      <c r="I73" s="155" t="s">
        <v>313</v>
      </c>
      <c r="J73" s="152" t="s">
        <v>200</v>
      </c>
      <c r="K73" s="197">
        <v>740</v>
      </c>
      <c r="L73" s="56"/>
    </row>
    <row r="74" spans="1:13" ht="31.5">
      <c r="A74" s="82" t="s">
        <v>208</v>
      </c>
      <c r="B74" s="85" t="s">
        <v>107</v>
      </c>
      <c r="C74" s="78">
        <v>992</v>
      </c>
      <c r="D74" s="79" t="s">
        <v>108</v>
      </c>
      <c r="E74" s="98"/>
      <c r="F74" s="153"/>
      <c r="G74" s="154"/>
      <c r="H74" s="154"/>
      <c r="I74" s="155"/>
      <c r="J74" s="157"/>
      <c r="K74" s="197">
        <f>K75+K91+K97</f>
        <v>6593</v>
      </c>
      <c r="L74" s="50"/>
      <c r="M74" s="37"/>
    </row>
    <row r="75" spans="1:13" ht="64.5" customHeight="1">
      <c r="A75" s="82"/>
      <c r="B75" s="85" t="s">
        <v>53</v>
      </c>
      <c r="C75" s="78">
        <v>992</v>
      </c>
      <c r="D75" s="79" t="s">
        <v>108</v>
      </c>
      <c r="E75" s="79" t="s">
        <v>109</v>
      </c>
      <c r="F75" s="153"/>
      <c r="G75" s="154"/>
      <c r="H75" s="154"/>
      <c r="I75" s="155"/>
      <c r="J75" s="152"/>
      <c r="K75" s="197">
        <f>K76</f>
        <v>6453</v>
      </c>
      <c r="L75" s="50"/>
      <c r="M75" s="37"/>
    </row>
    <row r="76" spans="1:13" s="57" customFormat="1" ht="63">
      <c r="A76" s="82"/>
      <c r="B76" s="85" t="s">
        <v>402</v>
      </c>
      <c r="C76" s="78">
        <v>992</v>
      </c>
      <c r="D76" s="79" t="s">
        <v>108</v>
      </c>
      <c r="E76" s="79" t="s">
        <v>109</v>
      </c>
      <c r="F76" s="153" t="s">
        <v>118</v>
      </c>
      <c r="G76" s="154" t="s">
        <v>186</v>
      </c>
      <c r="H76" s="154" t="s">
        <v>294</v>
      </c>
      <c r="I76" s="155" t="s">
        <v>295</v>
      </c>
      <c r="J76" s="152"/>
      <c r="K76" s="197">
        <f>K77</f>
        <v>6453</v>
      </c>
      <c r="L76" s="56"/>
    </row>
    <row r="77" spans="1:13" ht="63">
      <c r="A77" s="82"/>
      <c r="B77" s="85" t="s">
        <v>318</v>
      </c>
      <c r="C77" s="78">
        <v>992</v>
      </c>
      <c r="D77" s="79" t="s">
        <v>108</v>
      </c>
      <c r="E77" s="79" t="s">
        <v>109</v>
      </c>
      <c r="F77" s="153" t="s">
        <v>118</v>
      </c>
      <c r="G77" s="154" t="s">
        <v>188</v>
      </c>
      <c r="H77" s="154" t="s">
        <v>294</v>
      </c>
      <c r="I77" s="155" t="s">
        <v>295</v>
      </c>
      <c r="J77" s="152"/>
      <c r="K77" s="197">
        <f>K78+K86</f>
        <v>6453</v>
      </c>
      <c r="L77" s="50"/>
      <c r="M77" s="37"/>
    </row>
    <row r="78" spans="1:13" ht="31.5">
      <c r="A78" s="82"/>
      <c r="B78" s="85" t="s">
        <v>320</v>
      </c>
      <c r="C78" s="78">
        <v>992</v>
      </c>
      <c r="D78" s="79" t="s">
        <v>108</v>
      </c>
      <c r="E78" s="79" t="s">
        <v>109</v>
      </c>
      <c r="F78" s="153" t="s">
        <v>118</v>
      </c>
      <c r="G78" s="154" t="s">
        <v>188</v>
      </c>
      <c r="H78" s="154" t="s">
        <v>101</v>
      </c>
      <c r="I78" s="155" t="s">
        <v>295</v>
      </c>
      <c r="J78" s="152"/>
      <c r="K78" s="197">
        <f>K79+K83</f>
        <v>6183</v>
      </c>
      <c r="L78" s="50"/>
      <c r="M78" s="37"/>
    </row>
    <row r="79" spans="1:13" ht="94.5">
      <c r="A79" s="82"/>
      <c r="B79" s="85" t="s">
        <v>321</v>
      </c>
      <c r="C79" s="78">
        <v>992</v>
      </c>
      <c r="D79" s="79" t="s">
        <v>108</v>
      </c>
      <c r="E79" s="79" t="s">
        <v>109</v>
      </c>
      <c r="F79" s="153" t="s">
        <v>118</v>
      </c>
      <c r="G79" s="154" t="s">
        <v>188</v>
      </c>
      <c r="H79" s="154" t="s">
        <v>101</v>
      </c>
      <c r="I79" s="155" t="s">
        <v>319</v>
      </c>
      <c r="J79" s="152"/>
      <c r="K79" s="197">
        <f>K80+K81+K82</f>
        <v>3783.0000000000005</v>
      </c>
      <c r="L79" s="50"/>
      <c r="M79" s="37"/>
    </row>
    <row r="80" spans="1:13" ht="94.5">
      <c r="A80" s="82"/>
      <c r="B80" s="156" t="s">
        <v>190</v>
      </c>
      <c r="C80" s="78">
        <v>992</v>
      </c>
      <c r="D80" s="79" t="s">
        <v>108</v>
      </c>
      <c r="E80" s="79" t="s">
        <v>109</v>
      </c>
      <c r="F80" s="153" t="s">
        <v>118</v>
      </c>
      <c r="G80" s="154" t="s">
        <v>188</v>
      </c>
      <c r="H80" s="154" t="s">
        <v>101</v>
      </c>
      <c r="I80" s="155" t="s">
        <v>319</v>
      </c>
      <c r="J80" s="152" t="s">
        <v>191</v>
      </c>
      <c r="K80" s="197">
        <v>2877.4</v>
      </c>
      <c r="L80" s="50"/>
      <c r="M80" s="37"/>
    </row>
    <row r="81" spans="1:13" ht="47.25">
      <c r="A81" s="82"/>
      <c r="B81" s="156" t="s">
        <v>380</v>
      </c>
      <c r="C81" s="78">
        <v>992</v>
      </c>
      <c r="D81" s="79" t="s">
        <v>108</v>
      </c>
      <c r="E81" s="79" t="s">
        <v>109</v>
      </c>
      <c r="F81" s="153" t="s">
        <v>118</v>
      </c>
      <c r="G81" s="154" t="s">
        <v>188</v>
      </c>
      <c r="H81" s="154" t="s">
        <v>101</v>
      </c>
      <c r="I81" s="155" t="s">
        <v>319</v>
      </c>
      <c r="J81" s="152" t="s">
        <v>193</v>
      </c>
      <c r="K81" s="197">
        <v>862.7</v>
      </c>
      <c r="L81" s="50"/>
      <c r="M81" s="37"/>
    </row>
    <row r="82" spans="1:13" ht="15.75">
      <c r="A82" s="89"/>
      <c r="B82" s="85" t="s">
        <v>194</v>
      </c>
      <c r="C82" s="78">
        <v>992</v>
      </c>
      <c r="D82" s="79" t="s">
        <v>108</v>
      </c>
      <c r="E82" s="79" t="s">
        <v>109</v>
      </c>
      <c r="F82" s="153" t="s">
        <v>118</v>
      </c>
      <c r="G82" s="154" t="s">
        <v>188</v>
      </c>
      <c r="H82" s="154" t="s">
        <v>101</v>
      </c>
      <c r="I82" s="155" t="s">
        <v>319</v>
      </c>
      <c r="J82" s="152" t="s">
        <v>195</v>
      </c>
      <c r="K82" s="197">
        <v>42.9</v>
      </c>
      <c r="L82" s="50"/>
      <c r="M82" s="37"/>
    </row>
    <row r="83" spans="1:13" ht="78.75">
      <c r="A83" s="82"/>
      <c r="B83" s="85" t="s">
        <v>392</v>
      </c>
      <c r="C83" s="78">
        <v>992</v>
      </c>
      <c r="D83" s="79" t="s">
        <v>108</v>
      </c>
      <c r="E83" s="79" t="s">
        <v>109</v>
      </c>
      <c r="F83" s="153" t="s">
        <v>118</v>
      </c>
      <c r="G83" s="154" t="s">
        <v>188</v>
      </c>
      <c r="H83" s="154" t="s">
        <v>101</v>
      </c>
      <c r="I83" s="155" t="s">
        <v>393</v>
      </c>
      <c r="J83" s="152"/>
      <c r="K83" s="197">
        <f>K84+K85</f>
        <v>2400</v>
      </c>
      <c r="L83" s="50"/>
      <c r="M83" s="37"/>
    </row>
    <row r="84" spans="1:13" ht="94.5">
      <c r="A84" s="82"/>
      <c r="B84" s="156" t="s">
        <v>190</v>
      </c>
      <c r="C84" s="78">
        <v>992</v>
      </c>
      <c r="D84" s="79" t="s">
        <v>108</v>
      </c>
      <c r="E84" s="79" t="s">
        <v>109</v>
      </c>
      <c r="F84" s="153" t="s">
        <v>118</v>
      </c>
      <c r="G84" s="154" t="s">
        <v>188</v>
      </c>
      <c r="H84" s="154" t="s">
        <v>101</v>
      </c>
      <c r="I84" s="155" t="s">
        <v>393</v>
      </c>
      <c r="J84" s="152" t="s">
        <v>191</v>
      </c>
      <c r="K84" s="197">
        <v>2343.6</v>
      </c>
      <c r="L84" s="50"/>
      <c r="M84" s="37"/>
    </row>
    <row r="85" spans="1:13" s="47" customFormat="1" ht="47.25">
      <c r="A85" s="82"/>
      <c r="B85" s="156" t="s">
        <v>380</v>
      </c>
      <c r="C85" s="78">
        <v>992</v>
      </c>
      <c r="D85" s="79" t="s">
        <v>108</v>
      </c>
      <c r="E85" s="79" t="s">
        <v>109</v>
      </c>
      <c r="F85" s="153" t="s">
        <v>118</v>
      </c>
      <c r="G85" s="154" t="s">
        <v>188</v>
      </c>
      <c r="H85" s="154" t="s">
        <v>101</v>
      </c>
      <c r="I85" s="155" t="s">
        <v>393</v>
      </c>
      <c r="J85" s="152" t="s">
        <v>193</v>
      </c>
      <c r="K85" s="232">
        <f>156.4-100</f>
        <v>56.400000000000006</v>
      </c>
      <c r="L85" s="48"/>
    </row>
    <row r="86" spans="1:13" ht="63">
      <c r="A86" s="82"/>
      <c r="B86" s="81" t="s">
        <v>323</v>
      </c>
      <c r="C86" s="78">
        <v>992</v>
      </c>
      <c r="D86" s="79" t="s">
        <v>108</v>
      </c>
      <c r="E86" s="79" t="s">
        <v>109</v>
      </c>
      <c r="F86" s="153" t="s">
        <v>118</v>
      </c>
      <c r="G86" s="154" t="s">
        <v>188</v>
      </c>
      <c r="H86" s="154" t="s">
        <v>108</v>
      </c>
      <c r="I86" s="155" t="s">
        <v>295</v>
      </c>
      <c r="J86" s="152"/>
      <c r="K86" s="197">
        <f>K87+K89</f>
        <v>270</v>
      </c>
      <c r="L86" s="50"/>
      <c r="M86" s="37"/>
    </row>
    <row r="87" spans="1:13" ht="78.75">
      <c r="A87" s="82"/>
      <c r="B87" s="81" t="s">
        <v>250</v>
      </c>
      <c r="C87" s="78">
        <v>992</v>
      </c>
      <c r="D87" s="79" t="s">
        <v>108</v>
      </c>
      <c r="E87" s="79" t="s">
        <v>109</v>
      </c>
      <c r="F87" s="153" t="s">
        <v>118</v>
      </c>
      <c r="G87" s="154" t="s">
        <v>188</v>
      </c>
      <c r="H87" s="154" t="s">
        <v>108</v>
      </c>
      <c r="I87" s="155" t="s">
        <v>322</v>
      </c>
      <c r="J87" s="152"/>
      <c r="K87" s="197">
        <f>K88</f>
        <v>100</v>
      </c>
      <c r="L87" s="50"/>
      <c r="M87" s="37"/>
    </row>
    <row r="88" spans="1:13" ht="47.25">
      <c r="A88" s="82"/>
      <c r="B88" s="156" t="s">
        <v>380</v>
      </c>
      <c r="C88" s="78">
        <v>992</v>
      </c>
      <c r="D88" s="79" t="s">
        <v>108</v>
      </c>
      <c r="E88" s="79" t="s">
        <v>109</v>
      </c>
      <c r="F88" s="153" t="s">
        <v>118</v>
      </c>
      <c r="G88" s="154" t="s">
        <v>188</v>
      </c>
      <c r="H88" s="154" t="s">
        <v>108</v>
      </c>
      <c r="I88" s="155" t="s">
        <v>322</v>
      </c>
      <c r="J88" s="152" t="s">
        <v>193</v>
      </c>
      <c r="K88" s="197">
        <v>100</v>
      </c>
      <c r="L88" s="50"/>
      <c r="M88" s="37"/>
    </row>
    <row r="89" spans="1:13" ht="47.25">
      <c r="A89" s="82"/>
      <c r="B89" s="81" t="s">
        <v>249</v>
      </c>
      <c r="C89" s="78">
        <v>992</v>
      </c>
      <c r="D89" s="79" t="s">
        <v>108</v>
      </c>
      <c r="E89" s="79" t="s">
        <v>109</v>
      </c>
      <c r="F89" s="153" t="s">
        <v>118</v>
      </c>
      <c r="G89" s="154" t="s">
        <v>188</v>
      </c>
      <c r="H89" s="154" t="s">
        <v>108</v>
      </c>
      <c r="I89" s="155" t="s">
        <v>324</v>
      </c>
      <c r="J89" s="152"/>
      <c r="K89" s="197">
        <f>K90</f>
        <v>170</v>
      </c>
      <c r="L89" s="50"/>
      <c r="M89" s="37"/>
    </row>
    <row r="90" spans="1:13" ht="47.25">
      <c r="A90" s="82"/>
      <c r="B90" s="156" t="s">
        <v>380</v>
      </c>
      <c r="C90" s="78">
        <v>992</v>
      </c>
      <c r="D90" s="79" t="s">
        <v>108</v>
      </c>
      <c r="E90" s="79" t="s">
        <v>109</v>
      </c>
      <c r="F90" s="153" t="s">
        <v>118</v>
      </c>
      <c r="G90" s="154" t="s">
        <v>188</v>
      </c>
      <c r="H90" s="154" t="s">
        <v>108</v>
      </c>
      <c r="I90" s="155" t="s">
        <v>324</v>
      </c>
      <c r="J90" s="152" t="s">
        <v>193</v>
      </c>
      <c r="K90" s="197">
        <f>120+50</f>
        <v>170</v>
      </c>
      <c r="L90" s="50"/>
      <c r="M90" s="37"/>
    </row>
    <row r="91" spans="1:13" ht="15.75">
      <c r="A91" s="82"/>
      <c r="B91" s="85" t="s">
        <v>228</v>
      </c>
      <c r="C91" s="78">
        <v>992</v>
      </c>
      <c r="D91" s="79" t="s">
        <v>108</v>
      </c>
      <c r="E91" s="79" t="s">
        <v>117</v>
      </c>
      <c r="F91" s="153"/>
      <c r="G91" s="154"/>
      <c r="H91" s="154"/>
      <c r="I91" s="155"/>
      <c r="J91" s="152"/>
      <c r="K91" s="197">
        <f>K92</f>
        <v>120</v>
      </c>
      <c r="L91" s="50"/>
      <c r="M91" s="37"/>
    </row>
    <row r="92" spans="1:13" ht="63">
      <c r="A92" s="82"/>
      <c r="B92" s="85" t="s">
        <v>402</v>
      </c>
      <c r="C92" s="78">
        <v>992</v>
      </c>
      <c r="D92" s="79" t="s">
        <v>108</v>
      </c>
      <c r="E92" s="79" t="s">
        <v>117</v>
      </c>
      <c r="F92" s="153" t="s">
        <v>118</v>
      </c>
      <c r="G92" s="154" t="s">
        <v>186</v>
      </c>
      <c r="H92" s="154" t="s">
        <v>294</v>
      </c>
      <c r="I92" s="155" t="s">
        <v>295</v>
      </c>
      <c r="J92" s="152"/>
      <c r="K92" s="197">
        <f>K93</f>
        <v>120</v>
      </c>
      <c r="L92" s="50"/>
      <c r="M92" s="37"/>
    </row>
    <row r="93" spans="1:13" ht="15.75">
      <c r="A93" s="82"/>
      <c r="B93" s="85" t="s">
        <v>232</v>
      </c>
      <c r="C93" s="78">
        <v>992</v>
      </c>
      <c r="D93" s="79" t="s">
        <v>108</v>
      </c>
      <c r="E93" s="79" t="s">
        <v>117</v>
      </c>
      <c r="F93" s="153" t="s">
        <v>118</v>
      </c>
      <c r="G93" s="154" t="s">
        <v>147</v>
      </c>
      <c r="H93" s="154" t="s">
        <v>294</v>
      </c>
      <c r="I93" s="155" t="s">
        <v>295</v>
      </c>
      <c r="J93" s="152"/>
      <c r="K93" s="197">
        <f>K94</f>
        <v>120</v>
      </c>
      <c r="L93" s="50"/>
      <c r="M93" s="37"/>
    </row>
    <row r="94" spans="1:13" ht="31.5">
      <c r="A94" s="82"/>
      <c r="B94" s="85" t="s">
        <v>316</v>
      </c>
      <c r="C94" s="78">
        <v>992</v>
      </c>
      <c r="D94" s="79" t="s">
        <v>108</v>
      </c>
      <c r="E94" s="79" t="s">
        <v>117</v>
      </c>
      <c r="F94" s="153" t="s">
        <v>118</v>
      </c>
      <c r="G94" s="154" t="s">
        <v>147</v>
      </c>
      <c r="H94" s="154" t="s">
        <v>100</v>
      </c>
      <c r="I94" s="155" t="s">
        <v>295</v>
      </c>
      <c r="J94" s="152"/>
      <c r="K94" s="197">
        <f>K95</f>
        <v>120</v>
      </c>
      <c r="L94" s="50"/>
      <c r="M94" s="37"/>
    </row>
    <row r="95" spans="1:13" ht="15.75">
      <c r="A95" s="82"/>
      <c r="B95" s="81" t="s">
        <v>251</v>
      </c>
      <c r="C95" s="78">
        <v>992</v>
      </c>
      <c r="D95" s="79" t="s">
        <v>108</v>
      </c>
      <c r="E95" s="79" t="s">
        <v>117</v>
      </c>
      <c r="F95" s="153" t="s">
        <v>118</v>
      </c>
      <c r="G95" s="154" t="s">
        <v>147</v>
      </c>
      <c r="H95" s="154" t="s">
        <v>100</v>
      </c>
      <c r="I95" s="155" t="s">
        <v>317</v>
      </c>
      <c r="J95" s="152"/>
      <c r="K95" s="197">
        <f>K96</f>
        <v>120</v>
      </c>
      <c r="L95" s="50"/>
      <c r="M95" s="37"/>
    </row>
    <row r="96" spans="1:13" ht="47.25">
      <c r="A96" s="82"/>
      <c r="B96" s="156" t="s">
        <v>380</v>
      </c>
      <c r="C96" s="78">
        <v>992</v>
      </c>
      <c r="D96" s="79" t="s">
        <v>108</v>
      </c>
      <c r="E96" s="79" t="s">
        <v>117</v>
      </c>
      <c r="F96" s="153" t="s">
        <v>118</v>
      </c>
      <c r="G96" s="154" t="s">
        <v>147</v>
      </c>
      <c r="H96" s="154" t="s">
        <v>100</v>
      </c>
      <c r="I96" s="155" t="s">
        <v>317</v>
      </c>
      <c r="J96" s="152" t="s">
        <v>193</v>
      </c>
      <c r="K96" s="197">
        <v>120</v>
      </c>
      <c r="L96" s="50"/>
      <c r="M96" s="37"/>
    </row>
    <row r="97" spans="1:13" ht="47.25">
      <c r="A97" s="82"/>
      <c r="B97" s="156" t="s">
        <v>54</v>
      </c>
      <c r="C97" s="78">
        <v>992</v>
      </c>
      <c r="D97" s="79" t="s">
        <v>108</v>
      </c>
      <c r="E97" s="79" t="s">
        <v>110</v>
      </c>
      <c r="F97" s="153"/>
      <c r="G97" s="154"/>
      <c r="H97" s="154"/>
      <c r="I97" s="155"/>
      <c r="J97" s="152"/>
      <c r="K97" s="197">
        <f>K98</f>
        <v>20</v>
      </c>
      <c r="L97" s="50"/>
      <c r="M97" s="37"/>
    </row>
    <row r="98" spans="1:13" ht="63">
      <c r="A98" s="82"/>
      <c r="B98" s="85" t="s">
        <v>402</v>
      </c>
      <c r="C98" s="78">
        <v>992</v>
      </c>
      <c r="D98" s="79" t="s">
        <v>108</v>
      </c>
      <c r="E98" s="79" t="s">
        <v>110</v>
      </c>
      <c r="F98" s="153" t="s">
        <v>118</v>
      </c>
      <c r="G98" s="154" t="s">
        <v>186</v>
      </c>
      <c r="H98" s="154" t="s">
        <v>294</v>
      </c>
      <c r="I98" s="155" t="s">
        <v>295</v>
      </c>
      <c r="J98" s="152"/>
      <c r="K98" s="197">
        <f>K99+K103</f>
        <v>20</v>
      </c>
      <c r="L98" s="50"/>
      <c r="M98" s="37"/>
    </row>
    <row r="99" spans="1:13" ht="31.5">
      <c r="A99" s="82"/>
      <c r="B99" s="85" t="s">
        <v>252</v>
      </c>
      <c r="C99" s="78">
        <v>992</v>
      </c>
      <c r="D99" s="79" t="s">
        <v>108</v>
      </c>
      <c r="E99" s="79" t="s">
        <v>110</v>
      </c>
      <c r="F99" s="153" t="s">
        <v>118</v>
      </c>
      <c r="G99" s="154" t="s">
        <v>144</v>
      </c>
      <c r="H99" s="154" t="s">
        <v>294</v>
      </c>
      <c r="I99" s="155" t="s">
        <v>295</v>
      </c>
      <c r="J99" s="152"/>
      <c r="K99" s="197">
        <f>K100</f>
        <v>10</v>
      </c>
      <c r="L99" s="50"/>
      <c r="M99" s="37"/>
    </row>
    <row r="100" spans="1:13" ht="35.25" customHeight="1">
      <c r="A100" s="82"/>
      <c r="B100" s="85" t="s">
        <v>429</v>
      </c>
      <c r="C100" s="78">
        <v>992</v>
      </c>
      <c r="D100" s="79" t="s">
        <v>108</v>
      </c>
      <c r="E100" s="79" t="s">
        <v>110</v>
      </c>
      <c r="F100" s="153" t="s">
        <v>118</v>
      </c>
      <c r="G100" s="154" t="s">
        <v>144</v>
      </c>
      <c r="H100" s="154" t="s">
        <v>100</v>
      </c>
      <c r="I100" s="155" t="s">
        <v>295</v>
      </c>
      <c r="J100" s="152"/>
      <c r="K100" s="197">
        <f>K101</f>
        <v>10</v>
      </c>
      <c r="L100" s="50"/>
      <c r="M100" s="37"/>
    </row>
    <row r="101" spans="1:13" ht="31.5">
      <c r="A101" s="82"/>
      <c r="B101" s="80" t="s">
        <v>253</v>
      </c>
      <c r="C101" s="78">
        <v>992</v>
      </c>
      <c r="D101" s="79" t="s">
        <v>108</v>
      </c>
      <c r="E101" s="79" t="s">
        <v>110</v>
      </c>
      <c r="F101" s="153" t="s">
        <v>118</v>
      </c>
      <c r="G101" s="154" t="s">
        <v>144</v>
      </c>
      <c r="H101" s="154" t="s">
        <v>100</v>
      </c>
      <c r="I101" s="155" t="s">
        <v>325</v>
      </c>
      <c r="J101" s="152"/>
      <c r="K101" s="197">
        <f>K102</f>
        <v>10</v>
      </c>
      <c r="L101" s="50"/>
      <c r="M101" s="37"/>
    </row>
    <row r="102" spans="1:13" ht="47.25">
      <c r="A102" s="82"/>
      <c r="B102" s="156" t="s">
        <v>380</v>
      </c>
      <c r="C102" s="78">
        <v>992</v>
      </c>
      <c r="D102" s="79" t="s">
        <v>108</v>
      </c>
      <c r="E102" s="79" t="s">
        <v>110</v>
      </c>
      <c r="F102" s="153" t="s">
        <v>118</v>
      </c>
      <c r="G102" s="154" t="s">
        <v>144</v>
      </c>
      <c r="H102" s="154" t="s">
        <v>100</v>
      </c>
      <c r="I102" s="155" t="s">
        <v>325</v>
      </c>
      <c r="J102" s="152" t="s">
        <v>193</v>
      </c>
      <c r="K102" s="197">
        <v>10</v>
      </c>
      <c r="L102" s="50"/>
      <c r="M102" s="37"/>
    </row>
    <row r="103" spans="1:13" ht="15.75">
      <c r="A103" s="82"/>
      <c r="B103" s="85" t="s">
        <v>244</v>
      </c>
      <c r="C103" s="78">
        <v>992</v>
      </c>
      <c r="D103" s="79" t="s">
        <v>108</v>
      </c>
      <c r="E103" s="79" t="s">
        <v>110</v>
      </c>
      <c r="F103" s="153" t="s">
        <v>118</v>
      </c>
      <c r="G103" s="154" t="s">
        <v>148</v>
      </c>
      <c r="H103" s="154" t="s">
        <v>294</v>
      </c>
      <c r="I103" s="155" t="s">
        <v>295</v>
      </c>
      <c r="J103" s="152"/>
      <c r="K103" s="197">
        <f>K104</f>
        <v>10</v>
      </c>
      <c r="L103" s="50"/>
      <c r="M103" s="37"/>
    </row>
    <row r="104" spans="1:13" ht="35.25" customHeight="1">
      <c r="A104" s="82"/>
      <c r="B104" s="85" t="s">
        <v>306</v>
      </c>
      <c r="C104" s="78">
        <v>992</v>
      </c>
      <c r="D104" s="79" t="s">
        <v>108</v>
      </c>
      <c r="E104" s="79" t="s">
        <v>110</v>
      </c>
      <c r="F104" s="153" t="s">
        <v>118</v>
      </c>
      <c r="G104" s="154" t="s">
        <v>148</v>
      </c>
      <c r="H104" s="154" t="s">
        <v>100</v>
      </c>
      <c r="I104" s="155" t="s">
        <v>295</v>
      </c>
      <c r="J104" s="152"/>
      <c r="K104" s="197">
        <f>K105</f>
        <v>10</v>
      </c>
      <c r="L104" s="50"/>
      <c r="M104" s="37"/>
    </row>
    <row r="105" spans="1:13" ht="47.25">
      <c r="A105" s="82"/>
      <c r="B105" s="80" t="s">
        <v>245</v>
      </c>
      <c r="C105" s="78">
        <v>992</v>
      </c>
      <c r="D105" s="79" t="s">
        <v>108</v>
      </c>
      <c r="E105" s="79" t="s">
        <v>110</v>
      </c>
      <c r="F105" s="153" t="s">
        <v>118</v>
      </c>
      <c r="G105" s="154" t="s">
        <v>148</v>
      </c>
      <c r="H105" s="154" t="s">
        <v>100</v>
      </c>
      <c r="I105" s="155" t="s">
        <v>305</v>
      </c>
      <c r="J105" s="152"/>
      <c r="K105" s="197">
        <f>K106</f>
        <v>10</v>
      </c>
      <c r="L105" s="50"/>
      <c r="M105" s="37"/>
    </row>
    <row r="106" spans="1:13" ht="47.25">
      <c r="A106" s="82"/>
      <c r="B106" s="156" t="s">
        <v>380</v>
      </c>
      <c r="C106" s="78">
        <v>992</v>
      </c>
      <c r="D106" s="79" t="s">
        <v>108</v>
      </c>
      <c r="E106" s="79" t="s">
        <v>110</v>
      </c>
      <c r="F106" s="153" t="s">
        <v>118</v>
      </c>
      <c r="G106" s="154" t="s">
        <v>148</v>
      </c>
      <c r="H106" s="154" t="s">
        <v>100</v>
      </c>
      <c r="I106" s="155" t="s">
        <v>305</v>
      </c>
      <c r="J106" s="152" t="s">
        <v>193</v>
      </c>
      <c r="K106" s="197">
        <v>10</v>
      </c>
      <c r="L106" s="50"/>
      <c r="M106" s="37"/>
    </row>
    <row r="107" spans="1:13" ht="15.75">
      <c r="A107" s="79" t="s">
        <v>277</v>
      </c>
      <c r="B107" s="80" t="s">
        <v>57</v>
      </c>
      <c r="C107" s="78">
        <v>992</v>
      </c>
      <c r="D107" s="79" t="s">
        <v>102</v>
      </c>
      <c r="E107" s="79"/>
      <c r="F107" s="153"/>
      <c r="G107" s="154"/>
      <c r="H107" s="154"/>
      <c r="I107" s="155"/>
      <c r="J107" s="152"/>
      <c r="K107" s="197">
        <f>K108+K116</f>
        <v>11434</v>
      </c>
      <c r="L107" s="50"/>
      <c r="M107" s="37"/>
    </row>
    <row r="108" spans="1:13" ht="15.75">
      <c r="A108" s="82"/>
      <c r="B108" s="85" t="s">
        <v>178</v>
      </c>
      <c r="C108" s="88">
        <v>992</v>
      </c>
      <c r="D108" s="89" t="s">
        <v>102</v>
      </c>
      <c r="E108" s="89" t="s">
        <v>109</v>
      </c>
      <c r="F108" s="153"/>
      <c r="G108" s="154"/>
      <c r="H108" s="154"/>
      <c r="I108" s="155"/>
      <c r="J108" s="158"/>
      <c r="K108" s="197">
        <f>K109</f>
        <v>11344</v>
      </c>
      <c r="L108" s="50"/>
      <c r="M108" s="37"/>
    </row>
    <row r="109" spans="1:13" ht="78.75">
      <c r="A109" s="82"/>
      <c r="B109" s="85" t="s">
        <v>408</v>
      </c>
      <c r="C109" s="88">
        <v>992</v>
      </c>
      <c r="D109" s="89" t="s">
        <v>102</v>
      </c>
      <c r="E109" s="89" t="s">
        <v>109</v>
      </c>
      <c r="F109" s="153" t="s">
        <v>230</v>
      </c>
      <c r="G109" s="154" t="s">
        <v>186</v>
      </c>
      <c r="H109" s="154" t="s">
        <v>294</v>
      </c>
      <c r="I109" s="155" t="s">
        <v>295</v>
      </c>
      <c r="J109" s="158"/>
      <c r="K109" s="197">
        <f>K110</f>
        <v>11344</v>
      </c>
      <c r="L109" s="50"/>
      <c r="M109" s="37"/>
    </row>
    <row r="110" spans="1:13" ht="31.5">
      <c r="A110" s="82"/>
      <c r="B110" s="85" t="s">
        <v>233</v>
      </c>
      <c r="C110" s="88">
        <v>992</v>
      </c>
      <c r="D110" s="89" t="s">
        <v>102</v>
      </c>
      <c r="E110" s="89" t="s">
        <v>109</v>
      </c>
      <c r="F110" s="153" t="s">
        <v>230</v>
      </c>
      <c r="G110" s="154" t="s">
        <v>144</v>
      </c>
      <c r="H110" s="154" t="s">
        <v>294</v>
      </c>
      <c r="I110" s="155" t="s">
        <v>295</v>
      </c>
      <c r="J110" s="158"/>
      <c r="K110" s="197">
        <f>K114+K112</f>
        <v>11344</v>
      </c>
      <c r="L110" s="50"/>
      <c r="M110" s="37"/>
    </row>
    <row r="111" spans="1:13" ht="63">
      <c r="A111" s="82"/>
      <c r="B111" s="85" t="s">
        <v>328</v>
      </c>
      <c r="C111" s="88">
        <v>992</v>
      </c>
      <c r="D111" s="89" t="s">
        <v>102</v>
      </c>
      <c r="E111" s="89" t="s">
        <v>109</v>
      </c>
      <c r="F111" s="153" t="s">
        <v>230</v>
      </c>
      <c r="G111" s="154" t="s">
        <v>144</v>
      </c>
      <c r="H111" s="154" t="s">
        <v>100</v>
      </c>
      <c r="I111" s="155" t="s">
        <v>295</v>
      </c>
      <c r="J111" s="158"/>
      <c r="K111" s="197">
        <f>K115+K113</f>
        <v>11344</v>
      </c>
      <c r="L111" s="50"/>
      <c r="M111" s="37"/>
    </row>
    <row r="112" spans="1:13" s="47" customFormat="1" ht="78.75">
      <c r="A112" s="82"/>
      <c r="B112" s="159" t="s">
        <v>254</v>
      </c>
      <c r="C112" s="78">
        <v>992</v>
      </c>
      <c r="D112" s="79" t="s">
        <v>102</v>
      </c>
      <c r="E112" s="79" t="s">
        <v>109</v>
      </c>
      <c r="F112" s="153" t="s">
        <v>230</v>
      </c>
      <c r="G112" s="154" t="s">
        <v>144</v>
      </c>
      <c r="H112" s="154" t="s">
        <v>100</v>
      </c>
      <c r="I112" s="155" t="s">
        <v>327</v>
      </c>
      <c r="J112" s="152"/>
      <c r="K112" s="197">
        <f>K113</f>
        <v>10704</v>
      </c>
      <c r="L112" s="41"/>
    </row>
    <row r="113" spans="1:13" s="47" customFormat="1" ht="47.25">
      <c r="A113" s="82"/>
      <c r="B113" s="156" t="s">
        <v>380</v>
      </c>
      <c r="C113" s="78">
        <v>992</v>
      </c>
      <c r="D113" s="79" t="s">
        <v>102</v>
      </c>
      <c r="E113" s="79" t="s">
        <v>109</v>
      </c>
      <c r="F113" s="153" t="s">
        <v>230</v>
      </c>
      <c r="G113" s="154" t="s">
        <v>144</v>
      </c>
      <c r="H113" s="154" t="s">
        <v>100</v>
      </c>
      <c r="I113" s="155" t="s">
        <v>327</v>
      </c>
      <c r="J113" s="152" t="s">
        <v>193</v>
      </c>
      <c r="K113" s="197">
        <f>7960+2544+200</f>
        <v>10704</v>
      </c>
      <c r="L113" s="41"/>
    </row>
    <row r="114" spans="1:13" s="47" customFormat="1" ht="47.25">
      <c r="A114" s="82"/>
      <c r="B114" s="159" t="s">
        <v>213</v>
      </c>
      <c r="C114" s="78">
        <v>992</v>
      </c>
      <c r="D114" s="79" t="s">
        <v>102</v>
      </c>
      <c r="E114" s="79" t="s">
        <v>109</v>
      </c>
      <c r="F114" s="153" t="s">
        <v>230</v>
      </c>
      <c r="G114" s="154" t="s">
        <v>144</v>
      </c>
      <c r="H114" s="154" t="s">
        <v>100</v>
      </c>
      <c r="I114" s="155" t="s">
        <v>394</v>
      </c>
      <c r="J114" s="152"/>
      <c r="K114" s="197">
        <f>K115</f>
        <v>640</v>
      </c>
      <c r="L114" s="41"/>
    </row>
    <row r="115" spans="1:13" s="47" customFormat="1" ht="47.25">
      <c r="A115" s="82"/>
      <c r="B115" s="156" t="s">
        <v>380</v>
      </c>
      <c r="C115" s="78">
        <v>992</v>
      </c>
      <c r="D115" s="79" t="s">
        <v>102</v>
      </c>
      <c r="E115" s="79" t="s">
        <v>109</v>
      </c>
      <c r="F115" s="153" t="s">
        <v>230</v>
      </c>
      <c r="G115" s="154" t="s">
        <v>144</v>
      </c>
      <c r="H115" s="154" t="s">
        <v>100</v>
      </c>
      <c r="I115" s="155" t="s">
        <v>394</v>
      </c>
      <c r="J115" s="152" t="s">
        <v>193</v>
      </c>
      <c r="K115" s="197">
        <v>640</v>
      </c>
      <c r="L115" s="41"/>
    </row>
    <row r="116" spans="1:13" ht="31.5">
      <c r="A116" s="82"/>
      <c r="B116" s="156" t="s">
        <v>59</v>
      </c>
      <c r="C116" s="78">
        <v>992</v>
      </c>
      <c r="D116" s="79" t="s">
        <v>102</v>
      </c>
      <c r="E116" s="79" t="s">
        <v>111</v>
      </c>
      <c r="F116" s="153"/>
      <c r="G116" s="154"/>
      <c r="H116" s="154"/>
      <c r="I116" s="155"/>
      <c r="J116" s="152"/>
      <c r="K116" s="197">
        <f>K122+K117</f>
        <v>90</v>
      </c>
      <c r="L116" s="50"/>
      <c r="M116" s="37"/>
    </row>
    <row r="117" spans="1:13" ht="63">
      <c r="A117" s="82"/>
      <c r="B117" s="80" t="s">
        <v>403</v>
      </c>
      <c r="C117" s="95">
        <v>992</v>
      </c>
      <c r="D117" s="79" t="s">
        <v>102</v>
      </c>
      <c r="E117" s="79" t="s">
        <v>111</v>
      </c>
      <c r="F117" s="153" t="s">
        <v>115</v>
      </c>
      <c r="G117" s="154" t="s">
        <v>186</v>
      </c>
      <c r="H117" s="154" t="s">
        <v>294</v>
      </c>
      <c r="I117" s="155" t="s">
        <v>295</v>
      </c>
      <c r="J117" s="152"/>
      <c r="K117" s="197">
        <f>K118</f>
        <v>50</v>
      </c>
      <c r="L117" s="50"/>
      <c r="M117" s="37"/>
    </row>
    <row r="118" spans="1:13" ht="31.5">
      <c r="A118" s="82"/>
      <c r="B118" s="80" t="s">
        <v>426</v>
      </c>
      <c r="C118" s="95">
        <v>992</v>
      </c>
      <c r="D118" s="79" t="s">
        <v>102</v>
      </c>
      <c r="E118" s="79" t="s">
        <v>111</v>
      </c>
      <c r="F118" s="153" t="s">
        <v>115</v>
      </c>
      <c r="G118" s="154" t="s">
        <v>145</v>
      </c>
      <c r="H118" s="154" t="s">
        <v>294</v>
      </c>
      <c r="I118" s="155" t="s">
        <v>295</v>
      </c>
      <c r="J118" s="152"/>
      <c r="K118" s="197">
        <f>K119</f>
        <v>50</v>
      </c>
      <c r="L118" s="50"/>
      <c r="M118" s="37"/>
    </row>
    <row r="119" spans="1:13" ht="78.75">
      <c r="A119" s="82"/>
      <c r="B119" s="80" t="s">
        <v>307</v>
      </c>
      <c r="C119" s="95">
        <v>992</v>
      </c>
      <c r="D119" s="79" t="s">
        <v>102</v>
      </c>
      <c r="E119" s="79" t="s">
        <v>111</v>
      </c>
      <c r="F119" s="153" t="s">
        <v>115</v>
      </c>
      <c r="G119" s="154" t="s">
        <v>145</v>
      </c>
      <c r="H119" s="154" t="s">
        <v>100</v>
      </c>
      <c r="I119" s="155" t="s">
        <v>295</v>
      </c>
      <c r="J119" s="152"/>
      <c r="K119" s="197">
        <f>K120</f>
        <v>50</v>
      </c>
      <c r="L119" s="50"/>
      <c r="M119" s="37"/>
    </row>
    <row r="120" spans="1:13" ht="31.5">
      <c r="A120" s="82"/>
      <c r="B120" s="80" t="s">
        <v>309</v>
      </c>
      <c r="C120" s="95">
        <v>992</v>
      </c>
      <c r="D120" s="79" t="s">
        <v>102</v>
      </c>
      <c r="E120" s="79" t="s">
        <v>111</v>
      </c>
      <c r="F120" s="153" t="s">
        <v>115</v>
      </c>
      <c r="G120" s="154" t="s">
        <v>145</v>
      </c>
      <c r="H120" s="154" t="s">
        <v>100</v>
      </c>
      <c r="I120" s="155" t="s">
        <v>308</v>
      </c>
      <c r="J120" s="152"/>
      <c r="K120" s="197">
        <f>K121</f>
        <v>50</v>
      </c>
      <c r="L120" s="50"/>
      <c r="M120" s="37"/>
    </row>
    <row r="121" spans="1:13" s="47" customFormat="1" ht="47.25">
      <c r="A121" s="82"/>
      <c r="B121" s="156" t="s">
        <v>380</v>
      </c>
      <c r="C121" s="95">
        <v>992</v>
      </c>
      <c r="D121" s="79" t="s">
        <v>102</v>
      </c>
      <c r="E121" s="79" t="s">
        <v>111</v>
      </c>
      <c r="F121" s="153" t="s">
        <v>115</v>
      </c>
      <c r="G121" s="154" t="s">
        <v>145</v>
      </c>
      <c r="H121" s="154" t="s">
        <v>100</v>
      </c>
      <c r="I121" s="155" t="s">
        <v>308</v>
      </c>
      <c r="J121" s="152" t="s">
        <v>193</v>
      </c>
      <c r="K121" s="197">
        <v>50</v>
      </c>
      <c r="L121" s="41"/>
    </row>
    <row r="122" spans="1:13" ht="63">
      <c r="A122" s="82"/>
      <c r="B122" s="156" t="s">
        <v>406</v>
      </c>
      <c r="C122" s="78">
        <v>992</v>
      </c>
      <c r="D122" s="79" t="s">
        <v>102</v>
      </c>
      <c r="E122" s="79" t="s">
        <v>111</v>
      </c>
      <c r="F122" s="153" t="s">
        <v>106</v>
      </c>
      <c r="G122" s="154" t="s">
        <v>186</v>
      </c>
      <c r="H122" s="154" t="s">
        <v>294</v>
      </c>
      <c r="I122" s="155" t="s">
        <v>295</v>
      </c>
      <c r="J122" s="152"/>
      <c r="K122" s="197">
        <f>K123+K127</f>
        <v>40</v>
      </c>
      <c r="L122" s="50"/>
      <c r="M122" s="37"/>
    </row>
    <row r="123" spans="1:13" ht="47.25">
      <c r="A123" s="82"/>
      <c r="B123" s="80" t="s">
        <v>255</v>
      </c>
      <c r="C123" s="78">
        <v>992</v>
      </c>
      <c r="D123" s="79" t="s">
        <v>102</v>
      </c>
      <c r="E123" s="79" t="s">
        <v>111</v>
      </c>
      <c r="F123" s="153" t="s">
        <v>106</v>
      </c>
      <c r="G123" s="154" t="s">
        <v>188</v>
      </c>
      <c r="H123" s="154" t="s">
        <v>294</v>
      </c>
      <c r="I123" s="155" t="s">
        <v>295</v>
      </c>
      <c r="J123" s="152"/>
      <c r="K123" s="197">
        <f>K124</f>
        <v>35</v>
      </c>
      <c r="L123" s="50"/>
      <c r="M123" s="37"/>
    </row>
    <row r="124" spans="1:13" ht="31.5">
      <c r="A124" s="82"/>
      <c r="B124" s="80" t="s">
        <v>430</v>
      </c>
      <c r="C124" s="78">
        <v>992</v>
      </c>
      <c r="D124" s="79" t="s">
        <v>102</v>
      </c>
      <c r="E124" s="79" t="s">
        <v>111</v>
      </c>
      <c r="F124" s="153" t="s">
        <v>106</v>
      </c>
      <c r="G124" s="154" t="s">
        <v>188</v>
      </c>
      <c r="H124" s="154" t="s">
        <v>100</v>
      </c>
      <c r="I124" s="155" t="s">
        <v>295</v>
      </c>
      <c r="J124" s="152"/>
      <c r="K124" s="197">
        <f>K125</f>
        <v>35</v>
      </c>
      <c r="L124" s="50"/>
      <c r="M124" s="37"/>
    </row>
    <row r="125" spans="1:13" s="47" customFormat="1" ht="31.5">
      <c r="A125" s="82"/>
      <c r="B125" s="80" t="s">
        <v>234</v>
      </c>
      <c r="C125" s="78">
        <v>992</v>
      </c>
      <c r="D125" s="79" t="s">
        <v>102</v>
      </c>
      <c r="E125" s="79" t="s">
        <v>111</v>
      </c>
      <c r="F125" s="153" t="s">
        <v>106</v>
      </c>
      <c r="G125" s="154" t="s">
        <v>188</v>
      </c>
      <c r="H125" s="154" t="s">
        <v>100</v>
      </c>
      <c r="I125" s="155" t="s">
        <v>330</v>
      </c>
      <c r="J125" s="152"/>
      <c r="K125" s="197">
        <f>K126</f>
        <v>35</v>
      </c>
      <c r="L125" s="41"/>
    </row>
    <row r="126" spans="1:13" s="47" customFormat="1" ht="47.25">
      <c r="A126" s="82"/>
      <c r="B126" s="156" t="s">
        <v>380</v>
      </c>
      <c r="C126" s="78">
        <v>992</v>
      </c>
      <c r="D126" s="79" t="s">
        <v>102</v>
      </c>
      <c r="E126" s="79" t="s">
        <v>111</v>
      </c>
      <c r="F126" s="153" t="s">
        <v>106</v>
      </c>
      <c r="G126" s="154" t="s">
        <v>188</v>
      </c>
      <c r="H126" s="154" t="s">
        <v>100</v>
      </c>
      <c r="I126" s="155" t="s">
        <v>330</v>
      </c>
      <c r="J126" s="152" t="s">
        <v>193</v>
      </c>
      <c r="K126" s="197">
        <v>35</v>
      </c>
      <c r="L126" s="41"/>
    </row>
    <row r="127" spans="1:13" s="47" customFormat="1" ht="31.5">
      <c r="A127" s="82"/>
      <c r="B127" s="80" t="s">
        <v>332</v>
      </c>
      <c r="C127" s="78">
        <v>992</v>
      </c>
      <c r="D127" s="79" t="s">
        <v>102</v>
      </c>
      <c r="E127" s="79" t="s">
        <v>111</v>
      </c>
      <c r="F127" s="153" t="s">
        <v>106</v>
      </c>
      <c r="G127" s="154" t="s">
        <v>145</v>
      </c>
      <c r="H127" s="154" t="s">
        <v>294</v>
      </c>
      <c r="I127" s="155" t="s">
        <v>187</v>
      </c>
      <c r="J127" s="152"/>
      <c r="K127" s="197">
        <f>K128</f>
        <v>5</v>
      </c>
      <c r="L127" s="41"/>
    </row>
    <row r="128" spans="1:13" s="47" customFormat="1" ht="47.25">
      <c r="A128" s="82"/>
      <c r="B128" s="80" t="s">
        <v>333</v>
      </c>
      <c r="C128" s="78">
        <v>992</v>
      </c>
      <c r="D128" s="79" t="s">
        <v>102</v>
      </c>
      <c r="E128" s="79" t="s">
        <v>111</v>
      </c>
      <c r="F128" s="153" t="s">
        <v>106</v>
      </c>
      <c r="G128" s="154" t="s">
        <v>145</v>
      </c>
      <c r="H128" s="154" t="s">
        <v>100</v>
      </c>
      <c r="I128" s="155" t="s">
        <v>187</v>
      </c>
      <c r="J128" s="152"/>
      <c r="K128" s="197">
        <f>K129</f>
        <v>5</v>
      </c>
      <c r="L128" s="46"/>
    </row>
    <row r="129" spans="1:13" s="47" customFormat="1" ht="47.25">
      <c r="A129" s="82"/>
      <c r="B129" s="80" t="s">
        <v>256</v>
      </c>
      <c r="C129" s="78">
        <v>992</v>
      </c>
      <c r="D129" s="79" t="s">
        <v>102</v>
      </c>
      <c r="E129" s="79" t="s">
        <v>111</v>
      </c>
      <c r="F129" s="153" t="s">
        <v>106</v>
      </c>
      <c r="G129" s="154" t="s">
        <v>145</v>
      </c>
      <c r="H129" s="154" t="s">
        <v>100</v>
      </c>
      <c r="I129" s="155" t="s">
        <v>331</v>
      </c>
      <c r="J129" s="152"/>
      <c r="K129" s="197">
        <f>K130</f>
        <v>5</v>
      </c>
      <c r="L129" s="46"/>
    </row>
    <row r="130" spans="1:13" s="47" customFormat="1" ht="47.25">
      <c r="A130" s="82"/>
      <c r="B130" s="156" t="s">
        <v>380</v>
      </c>
      <c r="C130" s="78">
        <v>992</v>
      </c>
      <c r="D130" s="79" t="s">
        <v>102</v>
      </c>
      <c r="E130" s="79" t="s">
        <v>111</v>
      </c>
      <c r="F130" s="153" t="s">
        <v>106</v>
      </c>
      <c r="G130" s="154" t="s">
        <v>145</v>
      </c>
      <c r="H130" s="154" t="s">
        <v>100</v>
      </c>
      <c r="I130" s="155" t="s">
        <v>331</v>
      </c>
      <c r="J130" s="152" t="s">
        <v>193</v>
      </c>
      <c r="K130" s="197">
        <v>5</v>
      </c>
      <c r="L130" s="46"/>
    </row>
    <row r="131" spans="1:13" s="53" customFormat="1" ht="15.75">
      <c r="A131" s="82" t="s">
        <v>278</v>
      </c>
      <c r="B131" s="99" t="s">
        <v>62</v>
      </c>
      <c r="C131" s="78">
        <v>992</v>
      </c>
      <c r="D131" s="79" t="s">
        <v>112</v>
      </c>
      <c r="E131" s="79"/>
      <c r="F131" s="153"/>
      <c r="G131" s="154"/>
      <c r="H131" s="154"/>
      <c r="I131" s="155"/>
      <c r="J131" s="152"/>
      <c r="K131" s="197">
        <f>K132+K143+K153+K165</f>
        <v>43332.688370000003</v>
      </c>
      <c r="L131" s="52"/>
    </row>
    <row r="132" spans="1:13" s="53" customFormat="1" ht="15.75">
      <c r="A132" s="82"/>
      <c r="B132" s="99" t="s">
        <v>64</v>
      </c>
      <c r="C132" s="78">
        <v>992</v>
      </c>
      <c r="D132" s="79" t="s">
        <v>112</v>
      </c>
      <c r="E132" s="79" t="s">
        <v>100</v>
      </c>
      <c r="F132" s="153"/>
      <c r="G132" s="154"/>
      <c r="H132" s="154"/>
      <c r="I132" s="155"/>
      <c r="J132" s="152"/>
      <c r="K132" s="197">
        <f>K138+K133</f>
        <v>1933.3033600000001</v>
      </c>
      <c r="L132" s="52"/>
    </row>
    <row r="133" spans="1:13" ht="63">
      <c r="A133" s="82"/>
      <c r="B133" s="80" t="s">
        <v>403</v>
      </c>
      <c r="C133" s="95">
        <v>992</v>
      </c>
      <c r="D133" s="79" t="s">
        <v>112</v>
      </c>
      <c r="E133" s="79" t="s">
        <v>100</v>
      </c>
      <c r="F133" s="153" t="s">
        <v>115</v>
      </c>
      <c r="G133" s="154" t="s">
        <v>186</v>
      </c>
      <c r="H133" s="154" t="s">
        <v>294</v>
      </c>
      <c r="I133" s="155" t="s">
        <v>295</v>
      </c>
      <c r="J133" s="152"/>
      <c r="K133" s="197">
        <f>K134</f>
        <v>1733.3033600000001</v>
      </c>
      <c r="L133" s="50"/>
      <c r="M133" s="37"/>
    </row>
    <row r="134" spans="1:13" ht="31.5">
      <c r="A134" s="82"/>
      <c r="B134" s="80" t="s">
        <v>426</v>
      </c>
      <c r="C134" s="95">
        <v>992</v>
      </c>
      <c r="D134" s="79" t="s">
        <v>112</v>
      </c>
      <c r="E134" s="79" t="s">
        <v>100</v>
      </c>
      <c r="F134" s="153" t="s">
        <v>115</v>
      </c>
      <c r="G134" s="154" t="s">
        <v>145</v>
      </c>
      <c r="H134" s="154" t="s">
        <v>294</v>
      </c>
      <c r="I134" s="155" t="s">
        <v>295</v>
      </c>
      <c r="J134" s="152"/>
      <c r="K134" s="197">
        <f>K135</f>
        <v>1733.3033600000001</v>
      </c>
      <c r="L134" s="50"/>
      <c r="M134" s="37"/>
    </row>
    <row r="135" spans="1:13" ht="78.75">
      <c r="A135" s="82"/>
      <c r="B135" s="80" t="s">
        <v>307</v>
      </c>
      <c r="C135" s="95">
        <v>992</v>
      </c>
      <c r="D135" s="79" t="s">
        <v>112</v>
      </c>
      <c r="E135" s="79" t="s">
        <v>100</v>
      </c>
      <c r="F135" s="153" t="s">
        <v>115</v>
      </c>
      <c r="G135" s="154" t="s">
        <v>145</v>
      </c>
      <c r="H135" s="154" t="s">
        <v>100</v>
      </c>
      <c r="I135" s="155" t="s">
        <v>295</v>
      </c>
      <c r="J135" s="152"/>
      <c r="K135" s="197">
        <f>K136</f>
        <v>1733.3033600000001</v>
      </c>
      <c r="L135" s="50"/>
      <c r="M135" s="37"/>
    </row>
    <row r="136" spans="1:13" ht="31.5">
      <c r="A136" s="82"/>
      <c r="B136" s="80" t="s">
        <v>311</v>
      </c>
      <c r="C136" s="95">
        <v>992</v>
      </c>
      <c r="D136" s="79" t="s">
        <v>112</v>
      </c>
      <c r="E136" s="79" t="s">
        <v>100</v>
      </c>
      <c r="F136" s="153" t="s">
        <v>115</v>
      </c>
      <c r="G136" s="154" t="s">
        <v>145</v>
      </c>
      <c r="H136" s="154" t="s">
        <v>100</v>
      </c>
      <c r="I136" s="155" t="s">
        <v>310</v>
      </c>
      <c r="J136" s="152"/>
      <c r="K136" s="197">
        <f>K137</f>
        <v>1733.3033600000001</v>
      </c>
      <c r="L136" s="50"/>
      <c r="M136" s="37"/>
    </row>
    <row r="137" spans="1:13" ht="47.25">
      <c r="A137" s="82"/>
      <c r="B137" s="156" t="s">
        <v>453</v>
      </c>
      <c r="C137" s="95">
        <v>992</v>
      </c>
      <c r="D137" s="79" t="s">
        <v>112</v>
      </c>
      <c r="E137" s="79" t="s">
        <v>100</v>
      </c>
      <c r="F137" s="153" t="s">
        <v>115</v>
      </c>
      <c r="G137" s="154" t="s">
        <v>145</v>
      </c>
      <c r="H137" s="154" t="s">
        <v>100</v>
      </c>
      <c r="I137" s="155" t="s">
        <v>310</v>
      </c>
      <c r="J137" s="152" t="s">
        <v>452</v>
      </c>
      <c r="K137" s="197">
        <v>1733.3033600000001</v>
      </c>
      <c r="L137" s="50"/>
      <c r="M137" s="37"/>
    </row>
    <row r="138" spans="1:13" s="53" customFormat="1" ht="78.75">
      <c r="A138" s="82"/>
      <c r="B138" s="85" t="s">
        <v>405</v>
      </c>
      <c r="C138" s="79" t="s">
        <v>113</v>
      </c>
      <c r="D138" s="79" t="s">
        <v>112</v>
      </c>
      <c r="E138" s="79" t="s">
        <v>100</v>
      </c>
      <c r="F138" s="153" t="s">
        <v>117</v>
      </c>
      <c r="G138" s="154" t="s">
        <v>186</v>
      </c>
      <c r="H138" s="154" t="s">
        <v>294</v>
      </c>
      <c r="I138" s="155" t="s">
        <v>295</v>
      </c>
      <c r="J138" s="152"/>
      <c r="K138" s="198">
        <f>K139</f>
        <v>200</v>
      </c>
      <c r="L138" s="50"/>
      <c r="M138" s="54"/>
    </row>
    <row r="139" spans="1:13" s="47" customFormat="1" ht="15.75">
      <c r="A139" s="82"/>
      <c r="B139" s="85" t="s">
        <v>64</v>
      </c>
      <c r="C139" s="79" t="s">
        <v>113</v>
      </c>
      <c r="D139" s="79" t="s">
        <v>112</v>
      </c>
      <c r="E139" s="79" t="s">
        <v>100</v>
      </c>
      <c r="F139" s="153" t="s">
        <v>117</v>
      </c>
      <c r="G139" s="154" t="s">
        <v>146</v>
      </c>
      <c r="H139" s="154" t="s">
        <v>294</v>
      </c>
      <c r="I139" s="155" t="s">
        <v>295</v>
      </c>
      <c r="J139" s="152"/>
      <c r="K139" s="198">
        <f>K140</f>
        <v>200</v>
      </c>
      <c r="L139" s="46"/>
    </row>
    <row r="140" spans="1:13" s="47" customFormat="1" ht="63">
      <c r="A140" s="82"/>
      <c r="B140" s="85" t="s">
        <v>431</v>
      </c>
      <c r="C140" s="79" t="s">
        <v>113</v>
      </c>
      <c r="D140" s="79" t="s">
        <v>112</v>
      </c>
      <c r="E140" s="79" t="s">
        <v>100</v>
      </c>
      <c r="F140" s="153" t="s">
        <v>117</v>
      </c>
      <c r="G140" s="154" t="s">
        <v>146</v>
      </c>
      <c r="H140" s="154" t="s">
        <v>100</v>
      </c>
      <c r="I140" s="155" t="s">
        <v>295</v>
      </c>
      <c r="J140" s="152"/>
      <c r="K140" s="198">
        <f>K141</f>
        <v>200</v>
      </c>
      <c r="L140" s="46"/>
    </row>
    <row r="141" spans="1:13" s="47" customFormat="1" ht="31.5">
      <c r="A141" s="82"/>
      <c r="B141" s="85" t="s">
        <v>258</v>
      </c>
      <c r="C141" s="78">
        <v>992</v>
      </c>
      <c r="D141" s="79" t="s">
        <v>112</v>
      </c>
      <c r="E141" s="79" t="s">
        <v>100</v>
      </c>
      <c r="F141" s="153" t="s">
        <v>117</v>
      </c>
      <c r="G141" s="154" t="s">
        <v>146</v>
      </c>
      <c r="H141" s="154" t="s">
        <v>100</v>
      </c>
      <c r="I141" s="155" t="s">
        <v>334</v>
      </c>
      <c r="J141" s="157"/>
      <c r="K141" s="197">
        <f>K142</f>
        <v>200</v>
      </c>
      <c r="L141" s="46"/>
    </row>
    <row r="142" spans="1:13" s="47" customFormat="1" ht="47.25">
      <c r="A142" s="82"/>
      <c r="B142" s="156" t="s">
        <v>380</v>
      </c>
      <c r="C142" s="78">
        <v>992</v>
      </c>
      <c r="D142" s="79" t="s">
        <v>112</v>
      </c>
      <c r="E142" s="79" t="s">
        <v>100</v>
      </c>
      <c r="F142" s="153" t="s">
        <v>117</v>
      </c>
      <c r="G142" s="154" t="s">
        <v>146</v>
      </c>
      <c r="H142" s="154" t="s">
        <v>100</v>
      </c>
      <c r="I142" s="155" t="s">
        <v>334</v>
      </c>
      <c r="J142" s="152" t="s">
        <v>193</v>
      </c>
      <c r="K142" s="197">
        <v>200</v>
      </c>
      <c r="L142" s="41"/>
    </row>
    <row r="143" spans="1:13" s="47" customFormat="1" ht="15.75">
      <c r="A143" s="82"/>
      <c r="B143" s="99" t="s">
        <v>66</v>
      </c>
      <c r="C143" s="78">
        <v>992</v>
      </c>
      <c r="D143" s="79" t="s">
        <v>112</v>
      </c>
      <c r="E143" s="79" t="s">
        <v>101</v>
      </c>
      <c r="F143" s="153"/>
      <c r="G143" s="154"/>
      <c r="H143" s="154"/>
      <c r="I143" s="155"/>
      <c r="J143" s="152"/>
      <c r="K143" s="197">
        <f>K144</f>
        <v>4669.17742</v>
      </c>
      <c r="L143" s="41"/>
    </row>
    <row r="144" spans="1:13" s="47" customFormat="1" ht="78.75">
      <c r="A144" s="82"/>
      <c r="B144" s="85" t="s">
        <v>405</v>
      </c>
      <c r="C144" s="79" t="s">
        <v>113</v>
      </c>
      <c r="D144" s="79" t="s">
        <v>112</v>
      </c>
      <c r="E144" s="79" t="s">
        <v>101</v>
      </c>
      <c r="F144" s="153" t="s">
        <v>117</v>
      </c>
      <c r="G144" s="154" t="s">
        <v>186</v>
      </c>
      <c r="H144" s="154" t="s">
        <v>294</v>
      </c>
      <c r="I144" s="155" t="s">
        <v>295</v>
      </c>
      <c r="J144" s="152"/>
      <c r="K144" s="198">
        <f>K145+K149</f>
        <v>4669.17742</v>
      </c>
      <c r="L144" s="46"/>
    </row>
    <row r="145" spans="1:12" s="47" customFormat="1" ht="47.25">
      <c r="A145" s="82"/>
      <c r="B145" s="85" t="s">
        <v>259</v>
      </c>
      <c r="C145" s="79" t="s">
        <v>113</v>
      </c>
      <c r="D145" s="79" t="s">
        <v>112</v>
      </c>
      <c r="E145" s="79" t="s">
        <v>101</v>
      </c>
      <c r="F145" s="153" t="s">
        <v>117</v>
      </c>
      <c r="G145" s="154" t="s">
        <v>188</v>
      </c>
      <c r="H145" s="154" t="s">
        <v>294</v>
      </c>
      <c r="I145" s="155" t="s">
        <v>295</v>
      </c>
      <c r="J145" s="152"/>
      <c r="K145" s="198">
        <f>K146</f>
        <v>300</v>
      </c>
      <c r="L145" s="46"/>
    </row>
    <row r="146" spans="1:12" s="47" customFormat="1" ht="47.25">
      <c r="A146" s="82"/>
      <c r="B146" s="85" t="s">
        <v>336</v>
      </c>
      <c r="C146" s="79" t="s">
        <v>113</v>
      </c>
      <c r="D146" s="79" t="s">
        <v>112</v>
      </c>
      <c r="E146" s="79" t="s">
        <v>101</v>
      </c>
      <c r="F146" s="153" t="s">
        <v>117</v>
      </c>
      <c r="G146" s="154" t="s">
        <v>188</v>
      </c>
      <c r="H146" s="154" t="s">
        <v>101</v>
      </c>
      <c r="I146" s="155" t="s">
        <v>295</v>
      </c>
      <c r="J146" s="152"/>
      <c r="K146" s="198">
        <f>K147</f>
        <v>300</v>
      </c>
      <c r="L146" s="41"/>
    </row>
    <row r="147" spans="1:12" s="47" customFormat="1" ht="63">
      <c r="A147" s="82"/>
      <c r="B147" s="85" t="s">
        <v>260</v>
      </c>
      <c r="C147" s="79" t="s">
        <v>113</v>
      </c>
      <c r="D147" s="79" t="s">
        <v>112</v>
      </c>
      <c r="E147" s="79" t="s">
        <v>101</v>
      </c>
      <c r="F147" s="153" t="s">
        <v>117</v>
      </c>
      <c r="G147" s="154" t="s">
        <v>188</v>
      </c>
      <c r="H147" s="154" t="s">
        <v>101</v>
      </c>
      <c r="I147" s="155" t="s">
        <v>335</v>
      </c>
      <c r="J147" s="152"/>
      <c r="K147" s="198">
        <f>K148</f>
        <v>300</v>
      </c>
      <c r="L147" s="41"/>
    </row>
    <row r="148" spans="1:12" s="47" customFormat="1" ht="47.25">
      <c r="A148" s="82"/>
      <c r="B148" s="156" t="s">
        <v>380</v>
      </c>
      <c r="C148" s="79" t="s">
        <v>113</v>
      </c>
      <c r="D148" s="79" t="s">
        <v>112</v>
      </c>
      <c r="E148" s="79" t="s">
        <v>101</v>
      </c>
      <c r="F148" s="153" t="s">
        <v>117</v>
      </c>
      <c r="G148" s="154" t="s">
        <v>188</v>
      </c>
      <c r="H148" s="154" t="s">
        <v>101</v>
      </c>
      <c r="I148" s="155" t="s">
        <v>335</v>
      </c>
      <c r="J148" s="152" t="s">
        <v>193</v>
      </c>
      <c r="K148" s="198">
        <v>300</v>
      </c>
      <c r="L148" s="46"/>
    </row>
    <row r="149" spans="1:12" s="47" customFormat="1" ht="15.75">
      <c r="A149" s="82"/>
      <c r="B149" s="85" t="s">
        <v>66</v>
      </c>
      <c r="C149" s="79" t="s">
        <v>113</v>
      </c>
      <c r="D149" s="79" t="s">
        <v>112</v>
      </c>
      <c r="E149" s="79" t="s">
        <v>101</v>
      </c>
      <c r="F149" s="153" t="s">
        <v>117</v>
      </c>
      <c r="G149" s="154" t="s">
        <v>147</v>
      </c>
      <c r="H149" s="154" t="s">
        <v>294</v>
      </c>
      <c r="I149" s="155" t="s">
        <v>295</v>
      </c>
      <c r="J149" s="152"/>
      <c r="K149" s="198">
        <f>K150</f>
        <v>4369.17742</v>
      </c>
      <c r="L149" s="46"/>
    </row>
    <row r="150" spans="1:12" s="47" customFormat="1" ht="47.25">
      <c r="A150" s="82"/>
      <c r="B150" s="85" t="s">
        <v>337</v>
      </c>
      <c r="C150" s="79" t="s">
        <v>113</v>
      </c>
      <c r="D150" s="79" t="s">
        <v>112</v>
      </c>
      <c r="E150" s="79" t="s">
        <v>101</v>
      </c>
      <c r="F150" s="153" t="s">
        <v>117</v>
      </c>
      <c r="G150" s="154" t="s">
        <v>147</v>
      </c>
      <c r="H150" s="154" t="s">
        <v>100</v>
      </c>
      <c r="I150" s="155" t="s">
        <v>295</v>
      </c>
      <c r="J150" s="152"/>
      <c r="K150" s="198">
        <f>K151</f>
        <v>4369.17742</v>
      </c>
      <c r="L150" s="46"/>
    </row>
    <row r="151" spans="1:12" s="47" customFormat="1" ht="49.5" customHeight="1">
      <c r="A151" s="82"/>
      <c r="B151" s="85" t="s">
        <v>339</v>
      </c>
      <c r="C151" s="79" t="s">
        <v>113</v>
      </c>
      <c r="D151" s="79" t="s">
        <v>112</v>
      </c>
      <c r="E151" s="79" t="s">
        <v>101</v>
      </c>
      <c r="F151" s="153" t="s">
        <v>117</v>
      </c>
      <c r="G151" s="154" t="s">
        <v>147</v>
      </c>
      <c r="H151" s="154" t="s">
        <v>100</v>
      </c>
      <c r="I151" s="155" t="s">
        <v>338</v>
      </c>
      <c r="J151" s="152"/>
      <c r="K151" s="198">
        <f>K152</f>
        <v>4369.17742</v>
      </c>
      <c r="L151" s="46"/>
    </row>
    <row r="152" spans="1:12" s="47" customFormat="1" ht="47.25">
      <c r="A152" s="82"/>
      <c r="B152" s="156" t="s">
        <v>380</v>
      </c>
      <c r="C152" s="79" t="s">
        <v>113</v>
      </c>
      <c r="D152" s="79" t="s">
        <v>112</v>
      </c>
      <c r="E152" s="79" t="s">
        <v>101</v>
      </c>
      <c r="F152" s="153" t="s">
        <v>117</v>
      </c>
      <c r="G152" s="154" t="s">
        <v>147</v>
      </c>
      <c r="H152" s="154" t="s">
        <v>100</v>
      </c>
      <c r="I152" s="155" t="s">
        <v>338</v>
      </c>
      <c r="J152" s="152" t="s">
        <v>193</v>
      </c>
      <c r="K152" s="198">
        <f>1700+2669.17742</f>
        <v>4369.17742</v>
      </c>
      <c r="L152" s="41"/>
    </row>
    <row r="153" spans="1:12" s="47" customFormat="1" ht="15.75">
      <c r="A153" s="82"/>
      <c r="B153" s="85" t="s">
        <v>68</v>
      </c>
      <c r="C153" s="78">
        <v>992</v>
      </c>
      <c r="D153" s="79" t="s">
        <v>112</v>
      </c>
      <c r="E153" s="79" t="s">
        <v>108</v>
      </c>
      <c r="F153" s="153"/>
      <c r="G153" s="154"/>
      <c r="H153" s="154"/>
      <c r="I153" s="155"/>
      <c r="J153" s="152"/>
      <c r="K153" s="197">
        <f>K154</f>
        <v>27969.007590000001</v>
      </c>
      <c r="L153" s="41"/>
    </row>
    <row r="154" spans="1:12" s="47" customFormat="1" ht="78.75">
      <c r="A154" s="82"/>
      <c r="B154" s="85" t="s">
        <v>405</v>
      </c>
      <c r="C154" s="78">
        <v>992</v>
      </c>
      <c r="D154" s="79" t="s">
        <v>112</v>
      </c>
      <c r="E154" s="79" t="s">
        <v>108</v>
      </c>
      <c r="F154" s="153" t="s">
        <v>117</v>
      </c>
      <c r="G154" s="154" t="s">
        <v>186</v>
      </c>
      <c r="H154" s="154" t="s">
        <v>294</v>
      </c>
      <c r="I154" s="155" t="s">
        <v>295</v>
      </c>
      <c r="J154" s="152"/>
      <c r="K154" s="197">
        <f>K155</f>
        <v>27969.007590000001</v>
      </c>
      <c r="L154" s="41"/>
    </row>
    <row r="155" spans="1:12" s="47" customFormat="1" ht="15.75">
      <c r="A155" s="82"/>
      <c r="B155" s="85" t="s">
        <v>257</v>
      </c>
      <c r="C155" s="78">
        <v>992</v>
      </c>
      <c r="D155" s="79" t="s">
        <v>112</v>
      </c>
      <c r="E155" s="79" t="s">
        <v>108</v>
      </c>
      <c r="F155" s="153" t="s">
        <v>117</v>
      </c>
      <c r="G155" s="154" t="s">
        <v>148</v>
      </c>
      <c r="H155" s="154" t="s">
        <v>294</v>
      </c>
      <c r="I155" s="155" t="s">
        <v>295</v>
      </c>
      <c r="J155" s="152"/>
      <c r="K155" s="197">
        <f>K156+K159+K162</f>
        <v>27969.007590000001</v>
      </c>
      <c r="L155" s="41"/>
    </row>
    <row r="156" spans="1:12" s="47" customFormat="1" ht="31.5">
      <c r="A156" s="82"/>
      <c r="B156" s="85" t="s">
        <v>341</v>
      </c>
      <c r="C156" s="78">
        <v>992</v>
      </c>
      <c r="D156" s="79" t="s">
        <v>112</v>
      </c>
      <c r="E156" s="79" t="s">
        <v>108</v>
      </c>
      <c r="F156" s="153" t="s">
        <v>117</v>
      </c>
      <c r="G156" s="154" t="s">
        <v>148</v>
      </c>
      <c r="H156" s="154" t="s">
        <v>100</v>
      </c>
      <c r="I156" s="155" t="s">
        <v>295</v>
      </c>
      <c r="J156" s="152"/>
      <c r="K156" s="197">
        <f>K157</f>
        <v>7634.20759</v>
      </c>
      <c r="L156" s="41"/>
    </row>
    <row r="157" spans="1:12" s="47" customFormat="1" ht="15.75">
      <c r="A157" s="82"/>
      <c r="B157" s="85" t="s">
        <v>261</v>
      </c>
      <c r="C157" s="78">
        <v>992</v>
      </c>
      <c r="D157" s="79" t="s">
        <v>112</v>
      </c>
      <c r="E157" s="79" t="s">
        <v>108</v>
      </c>
      <c r="F157" s="153" t="s">
        <v>117</v>
      </c>
      <c r="G157" s="154" t="s">
        <v>148</v>
      </c>
      <c r="H157" s="154" t="s">
        <v>100</v>
      </c>
      <c r="I157" s="184" t="s">
        <v>340</v>
      </c>
      <c r="J157" s="152"/>
      <c r="K157" s="197">
        <f>K158</f>
        <v>7634.20759</v>
      </c>
      <c r="L157" s="41"/>
    </row>
    <row r="158" spans="1:12" s="55" customFormat="1" ht="47.25">
      <c r="A158" s="82"/>
      <c r="B158" s="156" t="s">
        <v>380</v>
      </c>
      <c r="C158" s="78">
        <v>992</v>
      </c>
      <c r="D158" s="79" t="s">
        <v>112</v>
      </c>
      <c r="E158" s="79" t="s">
        <v>108</v>
      </c>
      <c r="F158" s="153" t="s">
        <v>117</v>
      </c>
      <c r="G158" s="154" t="s">
        <v>148</v>
      </c>
      <c r="H158" s="154" t="s">
        <v>100</v>
      </c>
      <c r="I158" s="184" t="s">
        <v>340</v>
      </c>
      <c r="J158" s="152" t="s">
        <v>193</v>
      </c>
      <c r="K158" s="197">
        <f>6600+799.8+234.40759</f>
        <v>7634.20759</v>
      </c>
      <c r="L158" s="50"/>
    </row>
    <row r="159" spans="1:12" s="47" customFormat="1" ht="31.5">
      <c r="A159" s="82"/>
      <c r="B159" s="85" t="s">
        <v>342</v>
      </c>
      <c r="C159" s="78">
        <v>992</v>
      </c>
      <c r="D159" s="79" t="s">
        <v>112</v>
      </c>
      <c r="E159" s="79" t="s">
        <v>108</v>
      </c>
      <c r="F159" s="153" t="s">
        <v>117</v>
      </c>
      <c r="G159" s="154" t="s">
        <v>148</v>
      </c>
      <c r="H159" s="154" t="s">
        <v>101</v>
      </c>
      <c r="I159" s="155" t="s">
        <v>295</v>
      </c>
      <c r="J159" s="152"/>
      <c r="K159" s="197">
        <f>K160</f>
        <v>1000</v>
      </c>
      <c r="L159" s="41"/>
    </row>
    <row r="160" spans="1:12" s="47" customFormat="1" ht="15.75">
      <c r="A160" s="82"/>
      <c r="B160" s="85" t="s">
        <v>262</v>
      </c>
      <c r="C160" s="78">
        <v>992</v>
      </c>
      <c r="D160" s="79" t="s">
        <v>112</v>
      </c>
      <c r="E160" s="79" t="s">
        <v>108</v>
      </c>
      <c r="F160" s="153" t="s">
        <v>117</v>
      </c>
      <c r="G160" s="154" t="s">
        <v>148</v>
      </c>
      <c r="H160" s="154" t="s">
        <v>101</v>
      </c>
      <c r="I160" s="184" t="s">
        <v>343</v>
      </c>
      <c r="J160" s="152"/>
      <c r="K160" s="197">
        <f>K161</f>
        <v>1000</v>
      </c>
      <c r="L160" s="41"/>
    </row>
    <row r="161" spans="1:13" s="55" customFormat="1" ht="47.25">
      <c r="A161" s="82"/>
      <c r="B161" s="156" t="s">
        <v>380</v>
      </c>
      <c r="C161" s="78">
        <v>992</v>
      </c>
      <c r="D161" s="79" t="s">
        <v>112</v>
      </c>
      <c r="E161" s="79" t="s">
        <v>108</v>
      </c>
      <c r="F161" s="153" t="s">
        <v>117</v>
      </c>
      <c r="G161" s="154" t="s">
        <v>148</v>
      </c>
      <c r="H161" s="154" t="s">
        <v>101</v>
      </c>
      <c r="I161" s="184" t="s">
        <v>343</v>
      </c>
      <c r="J161" s="152" t="s">
        <v>193</v>
      </c>
      <c r="K161" s="197">
        <v>1000</v>
      </c>
      <c r="L161" s="50"/>
    </row>
    <row r="162" spans="1:13" s="47" customFormat="1" ht="31.5">
      <c r="A162" s="82"/>
      <c r="B162" s="85" t="s">
        <v>344</v>
      </c>
      <c r="C162" s="78">
        <v>992</v>
      </c>
      <c r="D162" s="79" t="s">
        <v>112</v>
      </c>
      <c r="E162" s="79" t="s">
        <v>108</v>
      </c>
      <c r="F162" s="153" t="s">
        <v>117</v>
      </c>
      <c r="G162" s="154" t="s">
        <v>148</v>
      </c>
      <c r="H162" s="154" t="s">
        <v>108</v>
      </c>
      <c r="I162" s="155" t="s">
        <v>295</v>
      </c>
      <c r="J162" s="152"/>
      <c r="K162" s="197">
        <f>K163</f>
        <v>19334.8</v>
      </c>
      <c r="L162" s="41"/>
    </row>
    <row r="163" spans="1:13" s="47" customFormat="1" ht="15.75">
      <c r="A163" s="82"/>
      <c r="B163" s="85" t="s">
        <v>346</v>
      </c>
      <c r="C163" s="78">
        <v>992</v>
      </c>
      <c r="D163" s="79" t="s">
        <v>112</v>
      </c>
      <c r="E163" s="79" t="s">
        <v>108</v>
      </c>
      <c r="F163" s="153" t="s">
        <v>117</v>
      </c>
      <c r="G163" s="154" t="s">
        <v>148</v>
      </c>
      <c r="H163" s="154" t="s">
        <v>108</v>
      </c>
      <c r="I163" s="184" t="s">
        <v>345</v>
      </c>
      <c r="J163" s="152"/>
      <c r="K163" s="197">
        <f>K164</f>
        <v>19334.8</v>
      </c>
      <c r="L163" s="41"/>
    </row>
    <row r="164" spans="1:13" s="55" customFormat="1" ht="47.25">
      <c r="A164" s="82"/>
      <c r="B164" s="156" t="s">
        <v>380</v>
      </c>
      <c r="C164" s="78">
        <v>992</v>
      </c>
      <c r="D164" s="79" t="s">
        <v>112</v>
      </c>
      <c r="E164" s="79" t="s">
        <v>108</v>
      </c>
      <c r="F164" s="153" t="s">
        <v>117</v>
      </c>
      <c r="G164" s="154" t="s">
        <v>148</v>
      </c>
      <c r="H164" s="154" t="s">
        <v>108</v>
      </c>
      <c r="I164" s="184" t="s">
        <v>345</v>
      </c>
      <c r="J164" s="152" t="s">
        <v>193</v>
      </c>
      <c r="K164" s="197">
        <f>14400+4934.8</f>
        <v>19334.8</v>
      </c>
      <c r="L164" s="50"/>
    </row>
    <row r="165" spans="1:13" s="55" customFormat="1" ht="31.5">
      <c r="A165" s="82"/>
      <c r="B165" s="85" t="s">
        <v>70</v>
      </c>
      <c r="C165" s="78">
        <v>992</v>
      </c>
      <c r="D165" s="79" t="s">
        <v>112</v>
      </c>
      <c r="E165" s="79" t="s">
        <v>112</v>
      </c>
      <c r="F165" s="153"/>
      <c r="G165" s="154"/>
      <c r="H165" s="154"/>
      <c r="I165" s="155"/>
      <c r="J165" s="152"/>
      <c r="K165" s="197">
        <f>K166</f>
        <v>8761.2000000000007</v>
      </c>
      <c r="L165" s="50"/>
    </row>
    <row r="166" spans="1:13" s="55" customFormat="1" ht="78.75">
      <c r="A166" s="82"/>
      <c r="B166" s="85" t="s">
        <v>405</v>
      </c>
      <c r="C166" s="78">
        <v>992</v>
      </c>
      <c r="D166" s="79" t="s">
        <v>112</v>
      </c>
      <c r="E166" s="79" t="s">
        <v>112</v>
      </c>
      <c r="F166" s="153" t="s">
        <v>117</v>
      </c>
      <c r="G166" s="154" t="s">
        <v>186</v>
      </c>
      <c r="H166" s="154" t="s">
        <v>294</v>
      </c>
      <c r="I166" s="155" t="s">
        <v>295</v>
      </c>
      <c r="J166" s="152"/>
      <c r="K166" s="197">
        <f>K167</f>
        <v>8761.2000000000007</v>
      </c>
      <c r="L166" s="50"/>
    </row>
    <row r="167" spans="1:13" s="55" customFormat="1" ht="31.5">
      <c r="A167" s="82"/>
      <c r="B167" s="85" t="s">
        <v>426</v>
      </c>
      <c r="C167" s="78">
        <v>992</v>
      </c>
      <c r="D167" s="79" t="s">
        <v>112</v>
      </c>
      <c r="E167" s="79" t="s">
        <v>112</v>
      </c>
      <c r="F167" s="153" t="s">
        <v>117</v>
      </c>
      <c r="G167" s="154" t="s">
        <v>145</v>
      </c>
      <c r="H167" s="154" t="s">
        <v>294</v>
      </c>
      <c r="I167" s="155" t="s">
        <v>295</v>
      </c>
      <c r="J167" s="152"/>
      <c r="K167" s="197">
        <f>K168</f>
        <v>8761.2000000000007</v>
      </c>
      <c r="L167" s="50"/>
    </row>
    <row r="168" spans="1:13" s="55" customFormat="1" ht="31.5">
      <c r="A168" s="82"/>
      <c r="B168" s="85" t="s">
        <v>347</v>
      </c>
      <c r="C168" s="78">
        <v>992</v>
      </c>
      <c r="D168" s="79" t="s">
        <v>112</v>
      </c>
      <c r="E168" s="79" t="s">
        <v>112</v>
      </c>
      <c r="F168" s="153" t="s">
        <v>117</v>
      </c>
      <c r="G168" s="154" t="s">
        <v>145</v>
      </c>
      <c r="H168" s="154" t="s">
        <v>100</v>
      </c>
      <c r="I168" s="155" t="s">
        <v>295</v>
      </c>
      <c r="J168" s="152"/>
      <c r="K168" s="197">
        <f>K169</f>
        <v>8761.2000000000007</v>
      </c>
      <c r="L168" s="50"/>
    </row>
    <row r="169" spans="1:13" s="55" customFormat="1" ht="94.5">
      <c r="A169" s="82"/>
      <c r="B169" s="85" t="s">
        <v>248</v>
      </c>
      <c r="C169" s="78">
        <v>992</v>
      </c>
      <c r="D169" s="79" t="s">
        <v>112</v>
      </c>
      <c r="E169" s="79" t="s">
        <v>112</v>
      </c>
      <c r="F169" s="153" t="s">
        <v>117</v>
      </c>
      <c r="G169" s="154" t="s">
        <v>145</v>
      </c>
      <c r="H169" s="154" t="s">
        <v>100</v>
      </c>
      <c r="I169" s="155" t="s">
        <v>319</v>
      </c>
      <c r="J169" s="152"/>
      <c r="K169" s="197">
        <f>K170+K171+K172</f>
        <v>8761.2000000000007</v>
      </c>
      <c r="L169" s="50"/>
    </row>
    <row r="170" spans="1:13" s="55" customFormat="1" ht="94.5">
      <c r="A170" s="82"/>
      <c r="B170" s="156" t="s">
        <v>190</v>
      </c>
      <c r="C170" s="78">
        <v>992</v>
      </c>
      <c r="D170" s="79" t="s">
        <v>112</v>
      </c>
      <c r="E170" s="79" t="s">
        <v>112</v>
      </c>
      <c r="F170" s="153" t="s">
        <v>117</v>
      </c>
      <c r="G170" s="154" t="s">
        <v>145</v>
      </c>
      <c r="H170" s="154" t="s">
        <v>100</v>
      </c>
      <c r="I170" s="155" t="s">
        <v>319</v>
      </c>
      <c r="J170" s="152" t="s">
        <v>191</v>
      </c>
      <c r="K170" s="197">
        <v>7655.1</v>
      </c>
      <c r="L170" s="50"/>
    </row>
    <row r="171" spans="1:13" s="55" customFormat="1" ht="47.25">
      <c r="A171" s="82"/>
      <c r="B171" s="156" t="s">
        <v>380</v>
      </c>
      <c r="C171" s="78">
        <v>992</v>
      </c>
      <c r="D171" s="79" t="s">
        <v>112</v>
      </c>
      <c r="E171" s="79" t="s">
        <v>112</v>
      </c>
      <c r="F171" s="153" t="s">
        <v>117</v>
      </c>
      <c r="G171" s="154" t="s">
        <v>145</v>
      </c>
      <c r="H171" s="154" t="s">
        <v>100</v>
      </c>
      <c r="I171" s="155" t="s">
        <v>319</v>
      </c>
      <c r="J171" s="152" t="s">
        <v>193</v>
      </c>
      <c r="K171" s="197">
        <v>1089.7</v>
      </c>
      <c r="L171" s="50"/>
    </row>
    <row r="172" spans="1:13" s="47" customFormat="1" ht="15.75">
      <c r="A172" s="89"/>
      <c r="B172" s="85" t="s">
        <v>194</v>
      </c>
      <c r="C172" s="78">
        <v>992</v>
      </c>
      <c r="D172" s="79" t="s">
        <v>112</v>
      </c>
      <c r="E172" s="79" t="s">
        <v>112</v>
      </c>
      <c r="F172" s="153" t="s">
        <v>117</v>
      </c>
      <c r="G172" s="154" t="s">
        <v>145</v>
      </c>
      <c r="H172" s="154" t="s">
        <v>100</v>
      </c>
      <c r="I172" s="155" t="s">
        <v>319</v>
      </c>
      <c r="J172" s="152" t="s">
        <v>195</v>
      </c>
      <c r="K172" s="197">
        <v>16.399999999999999</v>
      </c>
      <c r="L172" s="48"/>
    </row>
    <row r="173" spans="1:13" ht="15.75">
      <c r="A173" s="82" t="s">
        <v>279</v>
      </c>
      <c r="B173" s="92" t="s">
        <v>73</v>
      </c>
      <c r="C173" s="78">
        <v>992</v>
      </c>
      <c r="D173" s="79" t="s">
        <v>114</v>
      </c>
      <c r="E173" s="79"/>
      <c r="F173" s="153"/>
      <c r="G173" s="154"/>
      <c r="H173" s="154"/>
      <c r="I173" s="155"/>
      <c r="J173" s="152"/>
      <c r="K173" s="197">
        <f>K174</f>
        <v>300</v>
      </c>
      <c r="L173" s="41"/>
      <c r="M173" s="37"/>
    </row>
    <row r="174" spans="1:13" s="47" customFormat="1" ht="15.75">
      <c r="A174" s="82"/>
      <c r="B174" s="80" t="s">
        <v>410</v>
      </c>
      <c r="C174" s="78">
        <v>992</v>
      </c>
      <c r="D174" s="79" t="s">
        <v>114</v>
      </c>
      <c r="E174" s="79" t="s">
        <v>114</v>
      </c>
      <c r="F174" s="153"/>
      <c r="G174" s="154"/>
      <c r="H174" s="154"/>
      <c r="I174" s="155"/>
      <c r="J174" s="152"/>
      <c r="K174" s="197">
        <f>K175</f>
        <v>300</v>
      </c>
      <c r="L174" s="41"/>
    </row>
    <row r="175" spans="1:13" s="47" customFormat="1" ht="47.25">
      <c r="A175" s="82"/>
      <c r="B175" s="85" t="s">
        <v>401</v>
      </c>
      <c r="C175" s="78">
        <v>992</v>
      </c>
      <c r="D175" s="79" t="s">
        <v>114</v>
      </c>
      <c r="E175" s="79" t="s">
        <v>114</v>
      </c>
      <c r="F175" s="153" t="s">
        <v>112</v>
      </c>
      <c r="G175" s="154" t="s">
        <v>186</v>
      </c>
      <c r="H175" s="154" t="s">
        <v>294</v>
      </c>
      <c r="I175" s="155" t="s">
        <v>295</v>
      </c>
      <c r="J175" s="152"/>
      <c r="K175" s="197">
        <f>K176+K180+K184</f>
        <v>300</v>
      </c>
      <c r="L175" s="41"/>
    </row>
    <row r="176" spans="1:13" s="47" customFormat="1" ht="15.75">
      <c r="A176" s="82"/>
      <c r="B176" s="85" t="s">
        <v>263</v>
      </c>
      <c r="C176" s="78">
        <v>992</v>
      </c>
      <c r="D176" s="79" t="s">
        <v>114</v>
      </c>
      <c r="E176" s="79" t="s">
        <v>114</v>
      </c>
      <c r="F176" s="153" t="s">
        <v>112</v>
      </c>
      <c r="G176" s="154" t="s">
        <v>188</v>
      </c>
      <c r="H176" s="154" t="s">
        <v>294</v>
      </c>
      <c r="I176" s="155" t="s">
        <v>295</v>
      </c>
      <c r="J176" s="152"/>
      <c r="K176" s="197">
        <f>K177</f>
        <v>140</v>
      </c>
      <c r="L176" s="41"/>
    </row>
    <row r="177" spans="1:13" s="47" customFormat="1" ht="78.75">
      <c r="A177" s="82"/>
      <c r="B177" s="85" t="s">
        <v>348</v>
      </c>
      <c r="C177" s="78">
        <v>992</v>
      </c>
      <c r="D177" s="79" t="s">
        <v>114</v>
      </c>
      <c r="E177" s="79" t="s">
        <v>114</v>
      </c>
      <c r="F177" s="153" t="s">
        <v>112</v>
      </c>
      <c r="G177" s="154" t="s">
        <v>188</v>
      </c>
      <c r="H177" s="154" t="s">
        <v>100</v>
      </c>
      <c r="I177" s="155" t="s">
        <v>295</v>
      </c>
      <c r="J177" s="152"/>
      <c r="K177" s="197">
        <f>K178</f>
        <v>140</v>
      </c>
      <c r="L177" s="41"/>
    </row>
    <row r="178" spans="1:13" s="47" customFormat="1" ht="47.25">
      <c r="A178" s="82"/>
      <c r="B178" s="80" t="s">
        <v>264</v>
      </c>
      <c r="C178" s="78">
        <v>992</v>
      </c>
      <c r="D178" s="79" t="s">
        <v>114</v>
      </c>
      <c r="E178" s="79" t="s">
        <v>114</v>
      </c>
      <c r="F178" s="153" t="s">
        <v>112</v>
      </c>
      <c r="G178" s="154" t="s">
        <v>188</v>
      </c>
      <c r="H178" s="154" t="s">
        <v>100</v>
      </c>
      <c r="I178" s="155" t="s">
        <v>349</v>
      </c>
      <c r="J178" s="152"/>
      <c r="K178" s="197">
        <f>K179</f>
        <v>140</v>
      </c>
      <c r="L178" s="41"/>
    </row>
    <row r="179" spans="1:13" s="47" customFormat="1" ht="47.25">
      <c r="A179" s="82"/>
      <c r="B179" s="156" t="s">
        <v>380</v>
      </c>
      <c r="C179" s="78">
        <v>992</v>
      </c>
      <c r="D179" s="79" t="s">
        <v>114</v>
      </c>
      <c r="E179" s="79" t="s">
        <v>114</v>
      </c>
      <c r="F179" s="153" t="s">
        <v>112</v>
      </c>
      <c r="G179" s="154" t="s">
        <v>188</v>
      </c>
      <c r="H179" s="154" t="s">
        <v>100</v>
      </c>
      <c r="I179" s="155" t="s">
        <v>349</v>
      </c>
      <c r="J179" s="152" t="s">
        <v>193</v>
      </c>
      <c r="K179" s="197">
        <v>140</v>
      </c>
      <c r="L179" s="41"/>
    </row>
    <row r="180" spans="1:13" s="47" customFormat="1" ht="15.75">
      <c r="A180" s="82"/>
      <c r="B180" s="85" t="s">
        <v>235</v>
      </c>
      <c r="C180" s="78">
        <v>992</v>
      </c>
      <c r="D180" s="79" t="s">
        <v>114</v>
      </c>
      <c r="E180" s="79" t="s">
        <v>114</v>
      </c>
      <c r="F180" s="153" t="s">
        <v>112</v>
      </c>
      <c r="G180" s="154" t="s">
        <v>145</v>
      </c>
      <c r="H180" s="154" t="s">
        <v>294</v>
      </c>
      <c r="I180" s="155" t="s">
        <v>295</v>
      </c>
      <c r="J180" s="152"/>
      <c r="K180" s="197">
        <f>K181</f>
        <v>100</v>
      </c>
      <c r="L180" s="41"/>
    </row>
    <row r="181" spans="1:13" s="47" customFormat="1" ht="31.5">
      <c r="A181" s="82"/>
      <c r="B181" s="85" t="s">
        <v>350</v>
      </c>
      <c r="C181" s="78">
        <v>992</v>
      </c>
      <c r="D181" s="79" t="s">
        <v>114</v>
      </c>
      <c r="E181" s="79" t="s">
        <v>114</v>
      </c>
      <c r="F181" s="153" t="s">
        <v>112</v>
      </c>
      <c r="G181" s="154" t="s">
        <v>145</v>
      </c>
      <c r="H181" s="154" t="s">
        <v>100</v>
      </c>
      <c r="I181" s="155" t="s">
        <v>295</v>
      </c>
      <c r="J181" s="152"/>
      <c r="K181" s="197">
        <f>K182</f>
        <v>100</v>
      </c>
      <c r="L181" s="41"/>
    </row>
    <row r="182" spans="1:13" s="47" customFormat="1" ht="47.25">
      <c r="A182" s="82"/>
      <c r="B182" s="80" t="s">
        <v>264</v>
      </c>
      <c r="C182" s="78">
        <v>992</v>
      </c>
      <c r="D182" s="79" t="s">
        <v>114</v>
      </c>
      <c r="E182" s="79" t="s">
        <v>114</v>
      </c>
      <c r="F182" s="153" t="s">
        <v>112</v>
      </c>
      <c r="G182" s="154" t="s">
        <v>145</v>
      </c>
      <c r="H182" s="154" t="s">
        <v>100</v>
      </c>
      <c r="I182" s="155" t="s">
        <v>349</v>
      </c>
      <c r="J182" s="152"/>
      <c r="K182" s="197">
        <f>K183</f>
        <v>100</v>
      </c>
      <c r="L182" s="41"/>
    </row>
    <row r="183" spans="1:13" s="47" customFormat="1" ht="47.25">
      <c r="A183" s="82"/>
      <c r="B183" s="156" t="s">
        <v>380</v>
      </c>
      <c r="C183" s="78">
        <v>992</v>
      </c>
      <c r="D183" s="79" t="s">
        <v>114</v>
      </c>
      <c r="E183" s="79" t="s">
        <v>114</v>
      </c>
      <c r="F183" s="153" t="s">
        <v>112</v>
      </c>
      <c r="G183" s="154" t="s">
        <v>145</v>
      </c>
      <c r="H183" s="154" t="s">
        <v>100</v>
      </c>
      <c r="I183" s="155" t="s">
        <v>349</v>
      </c>
      <c r="J183" s="152" t="s">
        <v>193</v>
      </c>
      <c r="K183" s="197">
        <v>100</v>
      </c>
      <c r="L183" s="41"/>
    </row>
    <row r="184" spans="1:13" s="47" customFormat="1" ht="47.25">
      <c r="A184" s="82"/>
      <c r="B184" s="85" t="s">
        <v>236</v>
      </c>
      <c r="C184" s="78">
        <v>992</v>
      </c>
      <c r="D184" s="79" t="s">
        <v>114</v>
      </c>
      <c r="E184" s="79" t="s">
        <v>114</v>
      </c>
      <c r="F184" s="153" t="s">
        <v>112</v>
      </c>
      <c r="G184" s="154" t="s">
        <v>146</v>
      </c>
      <c r="H184" s="154" t="s">
        <v>294</v>
      </c>
      <c r="I184" s="155" t="s">
        <v>295</v>
      </c>
      <c r="J184" s="152"/>
      <c r="K184" s="197">
        <f>K185</f>
        <v>60</v>
      </c>
      <c r="L184" s="41"/>
    </row>
    <row r="185" spans="1:13" s="47" customFormat="1" ht="47.25">
      <c r="A185" s="82"/>
      <c r="B185" s="85" t="s">
        <v>351</v>
      </c>
      <c r="C185" s="78">
        <v>992</v>
      </c>
      <c r="D185" s="79" t="s">
        <v>114</v>
      </c>
      <c r="E185" s="79" t="s">
        <v>114</v>
      </c>
      <c r="F185" s="153" t="s">
        <v>112</v>
      </c>
      <c r="G185" s="154" t="s">
        <v>146</v>
      </c>
      <c r="H185" s="154" t="s">
        <v>100</v>
      </c>
      <c r="I185" s="155" t="s">
        <v>295</v>
      </c>
      <c r="J185" s="152"/>
      <c r="K185" s="197">
        <f>K186</f>
        <v>60</v>
      </c>
      <c r="L185" s="41"/>
    </row>
    <row r="186" spans="1:13" s="47" customFormat="1" ht="47.25">
      <c r="A186" s="82"/>
      <c r="B186" s="80" t="s">
        <v>264</v>
      </c>
      <c r="C186" s="78">
        <v>992</v>
      </c>
      <c r="D186" s="79" t="s">
        <v>114</v>
      </c>
      <c r="E186" s="79" t="s">
        <v>114</v>
      </c>
      <c r="F186" s="153" t="s">
        <v>112</v>
      </c>
      <c r="G186" s="154" t="s">
        <v>146</v>
      </c>
      <c r="H186" s="154" t="s">
        <v>100</v>
      </c>
      <c r="I186" s="155" t="s">
        <v>349</v>
      </c>
      <c r="J186" s="152"/>
      <c r="K186" s="197">
        <f>K187</f>
        <v>60</v>
      </c>
      <c r="L186" s="41"/>
    </row>
    <row r="187" spans="1:13" s="47" customFormat="1" ht="47.25">
      <c r="A187" s="82"/>
      <c r="B187" s="156" t="s">
        <v>380</v>
      </c>
      <c r="C187" s="78">
        <v>992</v>
      </c>
      <c r="D187" s="79" t="s">
        <v>114</v>
      </c>
      <c r="E187" s="79" t="s">
        <v>114</v>
      </c>
      <c r="F187" s="153" t="s">
        <v>112</v>
      </c>
      <c r="G187" s="154" t="s">
        <v>146</v>
      </c>
      <c r="H187" s="154" t="s">
        <v>100</v>
      </c>
      <c r="I187" s="155" t="s">
        <v>349</v>
      </c>
      <c r="J187" s="152" t="s">
        <v>193</v>
      </c>
      <c r="K187" s="197">
        <v>60</v>
      </c>
      <c r="L187" s="41"/>
    </row>
    <row r="188" spans="1:13" s="47" customFormat="1" ht="15.75">
      <c r="A188" s="82" t="s">
        <v>280</v>
      </c>
      <c r="B188" s="85" t="s">
        <v>77</v>
      </c>
      <c r="C188" s="78">
        <v>992</v>
      </c>
      <c r="D188" s="79" t="s">
        <v>115</v>
      </c>
      <c r="E188" s="79"/>
      <c r="F188" s="153"/>
      <c r="G188" s="154"/>
      <c r="H188" s="154"/>
      <c r="I188" s="155"/>
      <c r="J188" s="152"/>
      <c r="K188" s="197">
        <f>K189+K220</f>
        <v>27686.6</v>
      </c>
      <c r="L188" s="41"/>
    </row>
    <row r="189" spans="1:13" s="47" customFormat="1" ht="15.75">
      <c r="A189" s="82"/>
      <c r="B189" s="85" t="s">
        <v>116</v>
      </c>
      <c r="C189" s="78">
        <v>992</v>
      </c>
      <c r="D189" s="79" t="s">
        <v>115</v>
      </c>
      <c r="E189" s="79" t="s">
        <v>100</v>
      </c>
      <c r="F189" s="153"/>
      <c r="G189" s="154"/>
      <c r="H189" s="154"/>
      <c r="I189" s="155"/>
      <c r="J189" s="152"/>
      <c r="K189" s="197">
        <f>K190</f>
        <v>27586.6</v>
      </c>
      <c r="L189" s="41"/>
    </row>
    <row r="190" spans="1:13" s="47" customFormat="1" ht="47.25">
      <c r="A190" s="82"/>
      <c r="B190" s="85" t="s">
        <v>398</v>
      </c>
      <c r="C190" s="78">
        <v>992</v>
      </c>
      <c r="D190" s="79" t="s">
        <v>115</v>
      </c>
      <c r="E190" s="79" t="s">
        <v>100</v>
      </c>
      <c r="F190" s="153" t="s">
        <v>108</v>
      </c>
      <c r="G190" s="154" t="s">
        <v>186</v>
      </c>
      <c r="H190" s="154" t="s">
        <v>294</v>
      </c>
      <c r="I190" s="155" t="s">
        <v>295</v>
      </c>
      <c r="J190" s="152"/>
      <c r="K190" s="197">
        <f>K191+K204+K212</f>
        <v>27586.6</v>
      </c>
      <c r="L190" s="41"/>
      <c r="M190" s="41"/>
    </row>
    <row r="191" spans="1:13" ht="47.25">
      <c r="A191" s="82"/>
      <c r="B191" s="156" t="s">
        <v>265</v>
      </c>
      <c r="C191" s="78">
        <v>992</v>
      </c>
      <c r="D191" s="79" t="s">
        <v>115</v>
      </c>
      <c r="E191" s="79" t="s">
        <v>100</v>
      </c>
      <c r="F191" s="153" t="s">
        <v>108</v>
      </c>
      <c r="G191" s="154" t="s">
        <v>146</v>
      </c>
      <c r="H191" s="154" t="s">
        <v>294</v>
      </c>
      <c r="I191" s="184" t="s">
        <v>295</v>
      </c>
      <c r="J191" s="152"/>
      <c r="K191" s="197">
        <f>K192+K201</f>
        <v>19160.199999999997</v>
      </c>
      <c r="L191" s="41"/>
      <c r="M191" s="37"/>
    </row>
    <row r="192" spans="1:13" ht="31.5">
      <c r="A192" s="82"/>
      <c r="B192" s="156" t="s">
        <v>352</v>
      </c>
      <c r="C192" s="78">
        <v>992</v>
      </c>
      <c r="D192" s="79" t="s">
        <v>115</v>
      </c>
      <c r="E192" s="79" t="s">
        <v>100</v>
      </c>
      <c r="F192" s="153" t="s">
        <v>108</v>
      </c>
      <c r="G192" s="154" t="s">
        <v>146</v>
      </c>
      <c r="H192" s="154" t="s">
        <v>100</v>
      </c>
      <c r="I192" s="184" t="s">
        <v>295</v>
      </c>
      <c r="J192" s="152"/>
      <c r="K192" s="197">
        <f>K193+K198</f>
        <v>18460.199999999997</v>
      </c>
      <c r="L192" s="41"/>
      <c r="M192" s="37"/>
    </row>
    <row r="193" spans="1:13" s="47" customFormat="1" ht="94.5">
      <c r="A193" s="82"/>
      <c r="B193" s="156" t="s">
        <v>321</v>
      </c>
      <c r="C193" s="78">
        <v>992</v>
      </c>
      <c r="D193" s="79" t="s">
        <v>115</v>
      </c>
      <c r="E193" s="79" t="s">
        <v>100</v>
      </c>
      <c r="F193" s="153" t="s">
        <v>108</v>
      </c>
      <c r="G193" s="154" t="s">
        <v>146</v>
      </c>
      <c r="H193" s="154" t="s">
        <v>100</v>
      </c>
      <c r="I193" s="184" t="s">
        <v>319</v>
      </c>
      <c r="J193" s="152"/>
      <c r="K193" s="197">
        <f>K196+K197+K195+K194</f>
        <v>11317.8</v>
      </c>
      <c r="L193" s="48"/>
    </row>
    <row r="194" spans="1:13" s="47" customFormat="1" ht="94.5">
      <c r="A194" s="82"/>
      <c r="B194" s="156" t="s">
        <v>190</v>
      </c>
      <c r="C194" s="78">
        <v>992</v>
      </c>
      <c r="D194" s="79" t="s">
        <v>115</v>
      </c>
      <c r="E194" s="79" t="s">
        <v>100</v>
      </c>
      <c r="F194" s="153" t="s">
        <v>108</v>
      </c>
      <c r="G194" s="154" t="s">
        <v>146</v>
      </c>
      <c r="H194" s="154" t="s">
        <v>100</v>
      </c>
      <c r="I194" s="155" t="s">
        <v>319</v>
      </c>
      <c r="J194" s="152" t="s">
        <v>191</v>
      </c>
      <c r="K194" s="197">
        <f>4712.5-298.6</f>
        <v>4413.8999999999996</v>
      </c>
      <c r="L194" s="41"/>
    </row>
    <row r="195" spans="1:13" s="47" customFormat="1" ht="47.25">
      <c r="A195" s="82"/>
      <c r="B195" s="156" t="s">
        <v>380</v>
      </c>
      <c r="C195" s="78">
        <v>992</v>
      </c>
      <c r="D195" s="79" t="s">
        <v>115</v>
      </c>
      <c r="E195" s="79" t="s">
        <v>100</v>
      </c>
      <c r="F195" s="153" t="s">
        <v>108</v>
      </c>
      <c r="G195" s="154" t="s">
        <v>146</v>
      </c>
      <c r="H195" s="154" t="s">
        <v>100</v>
      </c>
      <c r="I195" s="155" t="s">
        <v>319</v>
      </c>
      <c r="J195" s="152" t="s">
        <v>193</v>
      </c>
      <c r="K195" s="197">
        <v>1522</v>
      </c>
      <c r="L195" s="41"/>
    </row>
    <row r="196" spans="1:13" s="47" customFormat="1" ht="47.25">
      <c r="A196" s="82"/>
      <c r="B196" s="85" t="s">
        <v>202</v>
      </c>
      <c r="C196" s="78">
        <v>992</v>
      </c>
      <c r="D196" s="79" t="s">
        <v>115</v>
      </c>
      <c r="E196" s="79" t="s">
        <v>100</v>
      </c>
      <c r="F196" s="153" t="s">
        <v>108</v>
      </c>
      <c r="G196" s="154" t="s">
        <v>146</v>
      </c>
      <c r="H196" s="154" t="s">
        <v>100</v>
      </c>
      <c r="I196" s="184" t="s">
        <v>319</v>
      </c>
      <c r="J196" s="152" t="s">
        <v>203</v>
      </c>
      <c r="K196" s="197">
        <f>4150.1+796.8</f>
        <v>4946.9000000000005</v>
      </c>
      <c r="L196" s="41"/>
    </row>
    <row r="197" spans="1:13" ht="15.75">
      <c r="A197" s="89"/>
      <c r="B197" s="85" t="s">
        <v>194</v>
      </c>
      <c r="C197" s="78">
        <v>992</v>
      </c>
      <c r="D197" s="79" t="s">
        <v>115</v>
      </c>
      <c r="E197" s="79" t="s">
        <v>100</v>
      </c>
      <c r="F197" s="153" t="s">
        <v>108</v>
      </c>
      <c r="G197" s="154" t="s">
        <v>146</v>
      </c>
      <c r="H197" s="154" t="s">
        <v>100</v>
      </c>
      <c r="I197" s="155" t="s">
        <v>319</v>
      </c>
      <c r="J197" s="152" t="s">
        <v>195</v>
      </c>
      <c r="K197" s="197">
        <v>435</v>
      </c>
      <c r="L197" s="41"/>
      <c r="M197" s="37"/>
    </row>
    <row r="198" spans="1:13" s="47" customFormat="1" ht="78.75">
      <c r="A198" s="82"/>
      <c r="B198" s="156" t="s">
        <v>681</v>
      </c>
      <c r="C198" s="78">
        <v>992</v>
      </c>
      <c r="D198" s="79" t="s">
        <v>115</v>
      </c>
      <c r="E198" s="79" t="s">
        <v>100</v>
      </c>
      <c r="F198" s="153" t="s">
        <v>108</v>
      </c>
      <c r="G198" s="154" t="s">
        <v>146</v>
      </c>
      <c r="H198" s="154" t="s">
        <v>100</v>
      </c>
      <c r="I198" s="184" t="s">
        <v>680</v>
      </c>
      <c r="J198" s="152"/>
      <c r="K198" s="197">
        <f>K199+K200</f>
        <v>7142.4</v>
      </c>
      <c r="L198" s="48"/>
    </row>
    <row r="199" spans="1:13" s="47" customFormat="1" ht="94.5">
      <c r="A199" s="82"/>
      <c r="B199" s="156" t="s">
        <v>190</v>
      </c>
      <c r="C199" s="78">
        <v>992</v>
      </c>
      <c r="D199" s="79" t="s">
        <v>115</v>
      </c>
      <c r="E199" s="79" t="s">
        <v>100</v>
      </c>
      <c r="F199" s="153" t="s">
        <v>108</v>
      </c>
      <c r="G199" s="154" t="s">
        <v>146</v>
      </c>
      <c r="H199" s="154" t="s">
        <v>100</v>
      </c>
      <c r="I199" s="155" t="s">
        <v>680</v>
      </c>
      <c r="J199" s="152" t="s">
        <v>191</v>
      </c>
      <c r="K199" s="197">
        <f>4690</f>
        <v>4690</v>
      </c>
      <c r="L199" s="41"/>
    </row>
    <row r="200" spans="1:13" s="47" customFormat="1" ht="47.25">
      <c r="A200" s="82"/>
      <c r="B200" s="85" t="s">
        <v>202</v>
      </c>
      <c r="C200" s="78">
        <v>992</v>
      </c>
      <c r="D200" s="79" t="s">
        <v>115</v>
      </c>
      <c r="E200" s="79" t="s">
        <v>100</v>
      </c>
      <c r="F200" s="153" t="s">
        <v>108</v>
      </c>
      <c r="G200" s="154" t="s">
        <v>146</v>
      </c>
      <c r="H200" s="154" t="s">
        <v>100</v>
      </c>
      <c r="I200" s="184" t="s">
        <v>680</v>
      </c>
      <c r="J200" s="152" t="s">
        <v>203</v>
      </c>
      <c r="K200" s="197">
        <v>2452.4</v>
      </c>
      <c r="L200" s="41"/>
    </row>
    <row r="201" spans="1:13" ht="47.25">
      <c r="A201" s="82"/>
      <c r="B201" s="156" t="s">
        <v>355</v>
      </c>
      <c r="C201" s="78">
        <v>992</v>
      </c>
      <c r="D201" s="79" t="s">
        <v>115</v>
      </c>
      <c r="E201" s="79" t="s">
        <v>100</v>
      </c>
      <c r="F201" s="153" t="s">
        <v>108</v>
      </c>
      <c r="G201" s="154" t="s">
        <v>146</v>
      </c>
      <c r="H201" s="154" t="s">
        <v>108</v>
      </c>
      <c r="I201" s="184" t="s">
        <v>295</v>
      </c>
      <c r="J201" s="152"/>
      <c r="K201" s="197">
        <f>K202</f>
        <v>700</v>
      </c>
      <c r="L201" s="41"/>
      <c r="M201" s="37"/>
    </row>
    <row r="202" spans="1:13" ht="31.5">
      <c r="A202" s="82"/>
      <c r="B202" s="156" t="s">
        <v>269</v>
      </c>
      <c r="C202" s="78">
        <v>992</v>
      </c>
      <c r="D202" s="79" t="s">
        <v>115</v>
      </c>
      <c r="E202" s="79" t="s">
        <v>100</v>
      </c>
      <c r="F202" s="153" t="s">
        <v>108</v>
      </c>
      <c r="G202" s="154" t="s">
        <v>146</v>
      </c>
      <c r="H202" s="154" t="s">
        <v>108</v>
      </c>
      <c r="I202" s="184" t="s">
        <v>356</v>
      </c>
      <c r="J202" s="152"/>
      <c r="K202" s="197">
        <f>K203</f>
        <v>700</v>
      </c>
      <c r="L202" s="41"/>
      <c r="M202" s="37"/>
    </row>
    <row r="203" spans="1:13" ht="47.25">
      <c r="A203" s="82"/>
      <c r="B203" s="156" t="s">
        <v>380</v>
      </c>
      <c r="C203" s="78">
        <v>992</v>
      </c>
      <c r="D203" s="79" t="s">
        <v>115</v>
      </c>
      <c r="E203" s="79" t="s">
        <v>100</v>
      </c>
      <c r="F203" s="153" t="s">
        <v>108</v>
      </c>
      <c r="G203" s="154" t="s">
        <v>146</v>
      </c>
      <c r="H203" s="154" t="s">
        <v>108</v>
      </c>
      <c r="I203" s="184" t="s">
        <v>356</v>
      </c>
      <c r="J203" s="152" t="s">
        <v>193</v>
      </c>
      <c r="K203" s="197">
        <v>700</v>
      </c>
      <c r="L203" s="41"/>
      <c r="M203" s="37"/>
    </row>
    <row r="204" spans="1:13" ht="15.75">
      <c r="A204" s="82"/>
      <c r="B204" s="85" t="s">
        <v>266</v>
      </c>
      <c r="C204" s="78">
        <v>992</v>
      </c>
      <c r="D204" s="79" t="s">
        <v>115</v>
      </c>
      <c r="E204" s="79" t="s">
        <v>100</v>
      </c>
      <c r="F204" s="153" t="s">
        <v>108</v>
      </c>
      <c r="G204" s="154" t="s">
        <v>147</v>
      </c>
      <c r="H204" s="154" t="s">
        <v>294</v>
      </c>
      <c r="I204" s="155" t="s">
        <v>295</v>
      </c>
      <c r="J204" s="152"/>
      <c r="K204" s="197">
        <f>K205</f>
        <v>6153.4</v>
      </c>
      <c r="L204" s="41"/>
      <c r="M204" s="37"/>
    </row>
    <row r="205" spans="1:13" ht="31.5">
      <c r="A205" s="82"/>
      <c r="B205" s="85" t="s">
        <v>353</v>
      </c>
      <c r="C205" s="78">
        <v>992</v>
      </c>
      <c r="D205" s="79" t="s">
        <v>115</v>
      </c>
      <c r="E205" s="79" t="s">
        <v>100</v>
      </c>
      <c r="F205" s="153" t="s">
        <v>108</v>
      </c>
      <c r="G205" s="154" t="s">
        <v>147</v>
      </c>
      <c r="H205" s="154" t="s">
        <v>100</v>
      </c>
      <c r="I205" s="155" t="s">
        <v>295</v>
      </c>
      <c r="J205" s="152"/>
      <c r="K205" s="197">
        <f>K206+K210</f>
        <v>6153.4</v>
      </c>
      <c r="L205" s="41"/>
      <c r="M205" s="37"/>
    </row>
    <row r="206" spans="1:13" ht="94.5">
      <c r="A206" s="82"/>
      <c r="B206" s="156" t="s">
        <v>248</v>
      </c>
      <c r="C206" s="78">
        <v>992</v>
      </c>
      <c r="D206" s="79" t="s">
        <v>115</v>
      </c>
      <c r="E206" s="79" t="s">
        <v>100</v>
      </c>
      <c r="F206" s="153" t="s">
        <v>108</v>
      </c>
      <c r="G206" s="154" t="s">
        <v>147</v>
      </c>
      <c r="H206" s="154" t="s">
        <v>100</v>
      </c>
      <c r="I206" s="155" t="s">
        <v>319</v>
      </c>
      <c r="J206" s="152"/>
      <c r="K206" s="197">
        <f>K207+K208+K209</f>
        <v>3994.4</v>
      </c>
      <c r="L206" s="41"/>
      <c r="M206" s="37"/>
    </row>
    <row r="207" spans="1:13" ht="94.5">
      <c r="A207" s="82"/>
      <c r="B207" s="156" t="s">
        <v>190</v>
      </c>
      <c r="C207" s="78">
        <v>992</v>
      </c>
      <c r="D207" s="79" t="s">
        <v>115</v>
      </c>
      <c r="E207" s="79" t="s">
        <v>100</v>
      </c>
      <c r="F207" s="153" t="s">
        <v>108</v>
      </c>
      <c r="G207" s="154" t="s">
        <v>147</v>
      </c>
      <c r="H207" s="154" t="s">
        <v>100</v>
      </c>
      <c r="I207" s="155" t="s">
        <v>319</v>
      </c>
      <c r="J207" s="152" t="s">
        <v>191</v>
      </c>
      <c r="K207" s="197">
        <f>3035.5-270</f>
        <v>2765.5</v>
      </c>
      <c r="L207" s="41"/>
      <c r="M207" s="37"/>
    </row>
    <row r="208" spans="1:13" ht="47.25">
      <c r="A208" s="82"/>
      <c r="B208" s="156" t="s">
        <v>380</v>
      </c>
      <c r="C208" s="78">
        <v>992</v>
      </c>
      <c r="D208" s="79" t="s">
        <v>115</v>
      </c>
      <c r="E208" s="79" t="s">
        <v>100</v>
      </c>
      <c r="F208" s="153" t="s">
        <v>108</v>
      </c>
      <c r="G208" s="154" t="s">
        <v>147</v>
      </c>
      <c r="H208" s="154" t="s">
        <v>100</v>
      </c>
      <c r="I208" s="155" t="s">
        <v>319</v>
      </c>
      <c r="J208" s="152" t="s">
        <v>193</v>
      </c>
      <c r="K208" s="197">
        <v>1211</v>
      </c>
      <c r="L208" s="41"/>
      <c r="M208" s="37"/>
    </row>
    <row r="209" spans="1:13" ht="15.75">
      <c r="A209" s="89"/>
      <c r="B209" s="85" t="s">
        <v>194</v>
      </c>
      <c r="C209" s="78">
        <v>992</v>
      </c>
      <c r="D209" s="79" t="s">
        <v>115</v>
      </c>
      <c r="E209" s="79" t="s">
        <v>100</v>
      </c>
      <c r="F209" s="153" t="s">
        <v>108</v>
      </c>
      <c r="G209" s="154" t="s">
        <v>147</v>
      </c>
      <c r="H209" s="154" t="s">
        <v>100</v>
      </c>
      <c r="I209" s="155" t="s">
        <v>319</v>
      </c>
      <c r="J209" s="152" t="s">
        <v>195</v>
      </c>
      <c r="K209" s="197">
        <v>17.899999999999999</v>
      </c>
      <c r="L209" s="41"/>
      <c r="M209" s="37"/>
    </row>
    <row r="210" spans="1:13" ht="78.75">
      <c r="A210" s="82"/>
      <c r="B210" s="156" t="s">
        <v>681</v>
      </c>
      <c r="C210" s="78">
        <v>992</v>
      </c>
      <c r="D210" s="79" t="s">
        <v>115</v>
      </c>
      <c r="E210" s="79" t="s">
        <v>100</v>
      </c>
      <c r="F210" s="153" t="s">
        <v>108</v>
      </c>
      <c r="G210" s="154" t="s">
        <v>147</v>
      </c>
      <c r="H210" s="154" t="s">
        <v>100</v>
      </c>
      <c r="I210" s="155" t="s">
        <v>680</v>
      </c>
      <c r="J210" s="152"/>
      <c r="K210" s="197">
        <f>K211</f>
        <v>2159</v>
      </c>
      <c r="L210" s="41"/>
      <c r="M210" s="37"/>
    </row>
    <row r="211" spans="1:13" ht="94.5">
      <c r="A211" s="82"/>
      <c r="B211" s="156" t="s">
        <v>190</v>
      </c>
      <c r="C211" s="78">
        <v>992</v>
      </c>
      <c r="D211" s="79" t="s">
        <v>115</v>
      </c>
      <c r="E211" s="79" t="s">
        <v>100</v>
      </c>
      <c r="F211" s="153" t="s">
        <v>108</v>
      </c>
      <c r="G211" s="154" t="s">
        <v>147</v>
      </c>
      <c r="H211" s="154" t="s">
        <v>100</v>
      </c>
      <c r="I211" s="155" t="s">
        <v>680</v>
      </c>
      <c r="J211" s="152" t="s">
        <v>191</v>
      </c>
      <c r="K211" s="197">
        <v>2159</v>
      </c>
      <c r="L211" s="41"/>
      <c r="M211" s="37"/>
    </row>
    <row r="212" spans="1:13" ht="15.75">
      <c r="A212" s="82"/>
      <c r="B212" s="85" t="s">
        <v>267</v>
      </c>
      <c r="C212" s="78">
        <v>992</v>
      </c>
      <c r="D212" s="79" t="s">
        <v>115</v>
      </c>
      <c r="E212" s="79" t="s">
        <v>100</v>
      </c>
      <c r="F212" s="153" t="s">
        <v>108</v>
      </c>
      <c r="G212" s="154" t="s">
        <v>148</v>
      </c>
      <c r="H212" s="154" t="s">
        <v>294</v>
      </c>
      <c r="I212" s="155" t="s">
        <v>295</v>
      </c>
      <c r="J212" s="152"/>
      <c r="K212" s="197">
        <f>K213</f>
        <v>2273</v>
      </c>
      <c r="L212" s="41"/>
      <c r="M212" s="37"/>
    </row>
    <row r="213" spans="1:13" ht="15.75">
      <c r="A213" s="82"/>
      <c r="B213" s="85" t="s">
        <v>354</v>
      </c>
      <c r="C213" s="78">
        <v>992</v>
      </c>
      <c r="D213" s="79" t="s">
        <v>115</v>
      </c>
      <c r="E213" s="79" t="s">
        <v>100</v>
      </c>
      <c r="F213" s="153" t="s">
        <v>108</v>
      </c>
      <c r="G213" s="154" t="s">
        <v>148</v>
      </c>
      <c r="H213" s="154" t="s">
        <v>100</v>
      </c>
      <c r="I213" s="155" t="s">
        <v>295</v>
      </c>
      <c r="J213" s="152"/>
      <c r="K213" s="197">
        <f>K214+K218</f>
        <v>2273</v>
      </c>
      <c r="L213" s="41"/>
      <c r="M213" s="37"/>
    </row>
    <row r="214" spans="1:13" s="47" customFormat="1" ht="94.5">
      <c r="A214" s="82"/>
      <c r="B214" s="156" t="s">
        <v>248</v>
      </c>
      <c r="C214" s="78">
        <v>992</v>
      </c>
      <c r="D214" s="79" t="s">
        <v>115</v>
      </c>
      <c r="E214" s="79" t="s">
        <v>100</v>
      </c>
      <c r="F214" s="153" t="s">
        <v>108</v>
      </c>
      <c r="G214" s="154" t="s">
        <v>148</v>
      </c>
      <c r="H214" s="154" t="s">
        <v>100</v>
      </c>
      <c r="I214" s="155" t="s">
        <v>319</v>
      </c>
      <c r="J214" s="152"/>
      <c r="K214" s="197">
        <f>K215+K216+K217</f>
        <v>1489</v>
      </c>
      <c r="L214" s="48"/>
    </row>
    <row r="215" spans="1:13" ht="94.5">
      <c r="A215" s="82"/>
      <c r="B215" s="156" t="s">
        <v>190</v>
      </c>
      <c r="C215" s="78">
        <v>992</v>
      </c>
      <c r="D215" s="79" t="s">
        <v>115</v>
      </c>
      <c r="E215" s="79" t="s">
        <v>100</v>
      </c>
      <c r="F215" s="153" t="s">
        <v>108</v>
      </c>
      <c r="G215" s="154" t="s">
        <v>148</v>
      </c>
      <c r="H215" s="154" t="s">
        <v>100</v>
      </c>
      <c r="I215" s="155" t="s">
        <v>319</v>
      </c>
      <c r="J215" s="152" t="s">
        <v>191</v>
      </c>
      <c r="K215" s="197">
        <f>1181.1+2.4</f>
        <v>1183.5</v>
      </c>
      <c r="L215" s="41"/>
      <c r="M215" s="37"/>
    </row>
    <row r="216" spans="1:13" ht="47.25">
      <c r="A216" s="82"/>
      <c r="B216" s="156" t="s">
        <v>380</v>
      </c>
      <c r="C216" s="78">
        <v>992</v>
      </c>
      <c r="D216" s="79" t="s">
        <v>115</v>
      </c>
      <c r="E216" s="79" t="s">
        <v>100</v>
      </c>
      <c r="F216" s="153" t="s">
        <v>108</v>
      </c>
      <c r="G216" s="154" t="s">
        <v>148</v>
      </c>
      <c r="H216" s="154" t="s">
        <v>100</v>
      </c>
      <c r="I216" s="155" t="s">
        <v>319</v>
      </c>
      <c r="J216" s="152" t="s">
        <v>193</v>
      </c>
      <c r="K216" s="197">
        <v>299.7</v>
      </c>
      <c r="L216" s="41"/>
      <c r="M216" s="37"/>
    </row>
    <row r="217" spans="1:13" ht="15.75">
      <c r="A217" s="89"/>
      <c r="B217" s="85" t="s">
        <v>194</v>
      </c>
      <c r="C217" s="78">
        <v>992</v>
      </c>
      <c r="D217" s="79" t="s">
        <v>115</v>
      </c>
      <c r="E217" s="79" t="s">
        <v>100</v>
      </c>
      <c r="F217" s="153" t="s">
        <v>108</v>
      </c>
      <c r="G217" s="154" t="s">
        <v>148</v>
      </c>
      <c r="H217" s="154" t="s">
        <v>100</v>
      </c>
      <c r="I217" s="155" t="s">
        <v>319</v>
      </c>
      <c r="J217" s="152" t="s">
        <v>195</v>
      </c>
      <c r="K217" s="197">
        <v>5.8</v>
      </c>
      <c r="L217" s="41"/>
      <c r="M217" s="37"/>
    </row>
    <row r="218" spans="1:13" ht="78.75">
      <c r="A218" s="82"/>
      <c r="B218" s="156" t="s">
        <v>681</v>
      </c>
      <c r="C218" s="78">
        <v>992</v>
      </c>
      <c r="D218" s="79" t="s">
        <v>115</v>
      </c>
      <c r="E218" s="79" t="s">
        <v>100</v>
      </c>
      <c r="F218" s="153" t="s">
        <v>108</v>
      </c>
      <c r="G218" s="154" t="s">
        <v>148</v>
      </c>
      <c r="H218" s="154" t="s">
        <v>100</v>
      </c>
      <c r="I218" s="155" t="s">
        <v>680</v>
      </c>
      <c r="J218" s="152"/>
      <c r="K218" s="197">
        <f>K219</f>
        <v>784</v>
      </c>
      <c r="L218" s="41"/>
      <c r="M218" s="37"/>
    </row>
    <row r="219" spans="1:13" ht="94.5">
      <c r="A219" s="82"/>
      <c r="B219" s="156" t="s">
        <v>190</v>
      </c>
      <c r="C219" s="78">
        <v>992</v>
      </c>
      <c r="D219" s="79" t="s">
        <v>115</v>
      </c>
      <c r="E219" s="79" t="s">
        <v>100</v>
      </c>
      <c r="F219" s="153" t="s">
        <v>108</v>
      </c>
      <c r="G219" s="154" t="s">
        <v>148</v>
      </c>
      <c r="H219" s="154" t="s">
        <v>100</v>
      </c>
      <c r="I219" s="155" t="s">
        <v>680</v>
      </c>
      <c r="J219" s="152" t="s">
        <v>191</v>
      </c>
      <c r="K219" s="197">
        <v>784</v>
      </c>
      <c r="L219" s="41"/>
      <c r="M219" s="37"/>
    </row>
    <row r="220" spans="1:13" s="47" customFormat="1" ht="31.5">
      <c r="A220" s="82"/>
      <c r="B220" s="85" t="s">
        <v>216</v>
      </c>
      <c r="C220" s="78">
        <v>992</v>
      </c>
      <c r="D220" s="79" t="s">
        <v>115</v>
      </c>
      <c r="E220" s="79" t="s">
        <v>102</v>
      </c>
      <c r="F220" s="153"/>
      <c r="G220" s="154"/>
      <c r="H220" s="154"/>
      <c r="I220" s="155"/>
      <c r="J220" s="152"/>
      <c r="K220" s="197">
        <f>K221</f>
        <v>100</v>
      </c>
      <c r="L220" s="48"/>
    </row>
    <row r="221" spans="1:13" s="47" customFormat="1" ht="47.25">
      <c r="A221" s="82"/>
      <c r="B221" s="85" t="s">
        <v>398</v>
      </c>
      <c r="C221" s="78">
        <v>992</v>
      </c>
      <c r="D221" s="79" t="s">
        <v>115</v>
      </c>
      <c r="E221" s="79" t="s">
        <v>102</v>
      </c>
      <c r="F221" s="153" t="s">
        <v>108</v>
      </c>
      <c r="G221" s="154" t="s">
        <v>186</v>
      </c>
      <c r="H221" s="154" t="s">
        <v>294</v>
      </c>
      <c r="I221" s="155" t="s">
        <v>295</v>
      </c>
      <c r="J221" s="152"/>
      <c r="K221" s="197">
        <f>K222</f>
        <v>100</v>
      </c>
      <c r="L221" s="48"/>
    </row>
    <row r="222" spans="1:13" s="47" customFormat="1" ht="47.25">
      <c r="A222" s="82"/>
      <c r="B222" s="85" t="s">
        <v>268</v>
      </c>
      <c r="C222" s="78">
        <v>992</v>
      </c>
      <c r="D222" s="79" t="s">
        <v>115</v>
      </c>
      <c r="E222" s="79" t="s">
        <v>102</v>
      </c>
      <c r="F222" s="153" t="s">
        <v>108</v>
      </c>
      <c r="G222" s="154" t="s">
        <v>149</v>
      </c>
      <c r="H222" s="154" t="s">
        <v>294</v>
      </c>
      <c r="I222" s="155" t="s">
        <v>295</v>
      </c>
      <c r="J222" s="152"/>
      <c r="K222" s="197">
        <f>K223</f>
        <v>100</v>
      </c>
      <c r="L222" s="41"/>
    </row>
    <row r="223" spans="1:13" s="47" customFormat="1" ht="47.25">
      <c r="A223" s="82"/>
      <c r="B223" s="85" t="s">
        <v>357</v>
      </c>
      <c r="C223" s="78">
        <v>992</v>
      </c>
      <c r="D223" s="79" t="s">
        <v>115</v>
      </c>
      <c r="E223" s="79" t="s">
        <v>102</v>
      </c>
      <c r="F223" s="153" t="s">
        <v>108</v>
      </c>
      <c r="G223" s="154" t="s">
        <v>149</v>
      </c>
      <c r="H223" s="154" t="s">
        <v>100</v>
      </c>
      <c r="I223" s="155" t="s">
        <v>295</v>
      </c>
      <c r="J223" s="152"/>
      <c r="K223" s="197">
        <f>K224</f>
        <v>100</v>
      </c>
      <c r="L223" s="41"/>
    </row>
    <row r="224" spans="1:13" ht="31.5">
      <c r="A224" s="82"/>
      <c r="B224" s="85" t="s">
        <v>269</v>
      </c>
      <c r="C224" s="78">
        <v>992</v>
      </c>
      <c r="D224" s="79" t="s">
        <v>115</v>
      </c>
      <c r="E224" s="79" t="s">
        <v>102</v>
      </c>
      <c r="F224" s="153" t="s">
        <v>108</v>
      </c>
      <c r="G224" s="154" t="s">
        <v>149</v>
      </c>
      <c r="H224" s="154" t="s">
        <v>100</v>
      </c>
      <c r="I224" s="155" t="s">
        <v>356</v>
      </c>
      <c r="J224" s="152"/>
      <c r="K224" s="197">
        <f>K225</f>
        <v>100</v>
      </c>
      <c r="L224" s="41"/>
      <c r="M224" s="37"/>
    </row>
    <row r="225" spans="1:13" ht="47.25">
      <c r="A225" s="82"/>
      <c r="B225" s="156" t="s">
        <v>380</v>
      </c>
      <c r="C225" s="78">
        <v>992</v>
      </c>
      <c r="D225" s="79" t="s">
        <v>115</v>
      </c>
      <c r="E225" s="79" t="s">
        <v>102</v>
      </c>
      <c r="F225" s="153" t="s">
        <v>108</v>
      </c>
      <c r="G225" s="154" t="s">
        <v>149</v>
      </c>
      <c r="H225" s="154" t="s">
        <v>100</v>
      </c>
      <c r="I225" s="155" t="s">
        <v>356</v>
      </c>
      <c r="J225" s="152" t="s">
        <v>193</v>
      </c>
      <c r="K225" s="197">
        <f>100</f>
        <v>100</v>
      </c>
      <c r="L225" s="41"/>
      <c r="M225" s="37"/>
    </row>
    <row r="226" spans="1:13" ht="15.75">
      <c r="A226" s="82" t="s">
        <v>281</v>
      </c>
      <c r="B226" s="92" t="s">
        <v>82</v>
      </c>
      <c r="C226" s="78">
        <v>992</v>
      </c>
      <c r="D226" s="79" t="s">
        <v>117</v>
      </c>
      <c r="E226" s="79"/>
      <c r="F226" s="153"/>
      <c r="G226" s="154"/>
      <c r="H226" s="154"/>
      <c r="I226" s="155"/>
      <c r="J226" s="152"/>
      <c r="K226" s="197">
        <f>K227+K233</f>
        <v>717</v>
      </c>
      <c r="L226" s="41"/>
      <c r="M226" s="37"/>
    </row>
    <row r="227" spans="1:13" ht="15.75">
      <c r="A227" s="82"/>
      <c r="B227" s="92" t="s">
        <v>84</v>
      </c>
      <c r="C227" s="78">
        <v>992</v>
      </c>
      <c r="D227" s="79" t="s">
        <v>117</v>
      </c>
      <c r="E227" s="79" t="s">
        <v>108</v>
      </c>
      <c r="F227" s="153"/>
      <c r="G227" s="154"/>
      <c r="H227" s="154"/>
      <c r="I227" s="155"/>
      <c r="J227" s="152"/>
      <c r="K227" s="197">
        <f>K228</f>
        <v>250</v>
      </c>
      <c r="L227" s="41"/>
      <c r="M227" s="37"/>
    </row>
    <row r="228" spans="1:13" s="57" customFormat="1" ht="47.25">
      <c r="A228" s="82"/>
      <c r="B228" s="81" t="s">
        <v>404</v>
      </c>
      <c r="C228" s="78">
        <v>992</v>
      </c>
      <c r="D228" s="79" t="s">
        <v>117</v>
      </c>
      <c r="E228" s="79" t="s">
        <v>108</v>
      </c>
      <c r="F228" s="153" t="s">
        <v>109</v>
      </c>
      <c r="G228" s="154" t="s">
        <v>186</v>
      </c>
      <c r="H228" s="154" t="s">
        <v>294</v>
      </c>
      <c r="I228" s="155" t="s">
        <v>295</v>
      </c>
      <c r="J228" s="152"/>
      <c r="K228" s="197">
        <f>K229</f>
        <v>250</v>
      </c>
      <c r="L228" s="41"/>
    </row>
    <row r="229" spans="1:13" s="57" customFormat="1" ht="15.75">
      <c r="A229" s="82"/>
      <c r="B229" s="81" t="s">
        <v>237</v>
      </c>
      <c r="C229" s="78">
        <v>992</v>
      </c>
      <c r="D229" s="79" t="s">
        <v>117</v>
      </c>
      <c r="E229" s="79" t="s">
        <v>108</v>
      </c>
      <c r="F229" s="153" t="s">
        <v>109</v>
      </c>
      <c r="G229" s="154" t="s">
        <v>144</v>
      </c>
      <c r="H229" s="154" t="s">
        <v>294</v>
      </c>
      <c r="I229" s="155" t="s">
        <v>295</v>
      </c>
      <c r="J229" s="152"/>
      <c r="K229" s="197">
        <f>K230</f>
        <v>250</v>
      </c>
      <c r="L229" s="56"/>
    </row>
    <row r="230" spans="1:13" s="57" customFormat="1" ht="47.25">
      <c r="A230" s="82"/>
      <c r="B230" s="81" t="s">
        <v>358</v>
      </c>
      <c r="C230" s="78">
        <v>992</v>
      </c>
      <c r="D230" s="79" t="s">
        <v>117</v>
      </c>
      <c r="E230" s="79" t="s">
        <v>108</v>
      </c>
      <c r="F230" s="153" t="s">
        <v>109</v>
      </c>
      <c r="G230" s="154" t="s">
        <v>144</v>
      </c>
      <c r="H230" s="154" t="s">
        <v>100</v>
      </c>
      <c r="I230" s="155" t="s">
        <v>295</v>
      </c>
      <c r="J230" s="152"/>
      <c r="K230" s="197">
        <f>K231</f>
        <v>250</v>
      </c>
      <c r="L230" s="56"/>
    </row>
    <row r="231" spans="1:13" s="57" customFormat="1" ht="63">
      <c r="A231" s="82"/>
      <c r="B231" s="81" t="s">
        <v>395</v>
      </c>
      <c r="C231" s="78">
        <v>992</v>
      </c>
      <c r="D231" s="79" t="s">
        <v>117</v>
      </c>
      <c r="E231" s="79" t="s">
        <v>108</v>
      </c>
      <c r="F231" s="153" t="s">
        <v>109</v>
      </c>
      <c r="G231" s="154" t="s">
        <v>144</v>
      </c>
      <c r="H231" s="154" t="s">
        <v>100</v>
      </c>
      <c r="I231" s="155" t="s">
        <v>432</v>
      </c>
      <c r="J231" s="152"/>
      <c r="K231" s="197">
        <f>K232</f>
        <v>250</v>
      </c>
      <c r="L231" s="56"/>
    </row>
    <row r="232" spans="1:13" s="57" customFormat="1" ht="31.5">
      <c r="A232" s="82"/>
      <c r="B232" s="81" t="s">
        <v>199</v>
      </c>
      <c r="C232" s="78">
        <v>992</v>
      </c>
      <c r="D232" s="79" t="s">
        <v>117</v>
      </c>
      <c r="E232" s="79" t="s">
        <v>108</v>
      </c>
      <c r="F232" s="153" t="s">
        <v>109</v>
      </c>
      <c r="G232" s="154" t="s">
        <v>144</v>
      </c>
      <c r="H232" s="154" t="s">
        <v>100</v>
      </c>
      <c r="I232" s="155" t="s">
        <v>432</v>
      </c>
      <c r="J232" s="152" t="s">
        <v>200</v>
      </c>
      <c r="K232" s="197">
        <v>250</v>
      </c>
      <c r="L232" s="56"/>
    </row>
    <row r="233" spans="1:13" s="57" customFormat="1" ht="31.5">
      <c r="A233" s="82"/>
      <c r="B233" s="80" t="s">
        <v>86</v>
      </c>
      <c r="C233" s="78">
        <v>992</v>
      </c>
      <c r="D233" s="79" t="s">
        <v>117</v>
      </c>
      <c r="E233" s="79" t="s">
        <v>118</v>
      </c>
      <c r="F233" s="153"/>
      <c r="G233" s="154"/>
      <c r="H233" s="154"/>
      <c r="I233" s="155"/>
      <c r="J233" s="152"/>
      <c r="K233" s="197">
        <f>K234</f>
        <v>467</v>
      </c>
      <c r="L233" s="56"/>
    </row>
    <row r="234" spans="1:13" s="57" customFormat="1" ht="47.25">
      <c r="A234" s="82"/>
      <c r="B234" s="81" t="s">
        <v>404</v>
      </c>
      <c r="C234" s="78">
        <v>992</v>
      </c>
      <c r="D234" s="79" t="s">
        <v>117</v>
      </c>
      <c r="E234" s="79" t="s">
        <v>118</v>
      </c>
      <c r="F234" s="153" t="s">
        <v>109</v>
      </c>
      <c r="G234" s="154" t="s">
        <v>186</v>
      </c>
      <c r="H234" s="154" t="s">
        <v>294</v>
      </c>
      <c r="I234" s="155" t="s">
        <v>295</v>
      </c>
      <c r="J234" s="152"/>
      <c r="K234" s="197">
        <f>K235+K239</f>
        <v>467</v>
      </c>
      <c r="L234" s="41"/>
    </row>
    <row r="235" spans="1:13" s="57" customFormat="1" ht="31.5">
      <c r="A235" s="82"/>
      <c r="B235" s="81" t="s">
        <v>238</v>
      </c>
      <c r="C235" s="78">
        <v>992</v>
      </c>
      <c r="D235" s="79" t="s">
        <v>117</v>
      </c>
      <c r="E235" s="79" t="s">
        <v>118</v>
      </c>
      <c r="F235" s="153" t="s">
        <v>109</v>
      </c>
      <c r="G235" s="154" t="s">
        <v>145</v>
      </c>
      <c r="H235" s="154" t="s">
        <v>294</v>
      </c>
      <c r="I235" s="155" t="s">
        <v>295</v>
      </c>
      <c r="J235" s="152"/>
      <c r="K235" s="197">
        <f>K236</f>
        <v>455</v>
      </c>
      <c r="L235" s="41"/>
    </row>
    <row r="236" spans="1:13" s="57" customFormat="1" ht="47.25">
      <c r="A236" s="82"/>
      <c r="B236" s="81" t="s">
        <v>360</v>
      </c>
      <c r="C236" s="78">
        <v>992</v>
      </c>
      <c r="D236" s="79" t="s">
        <v>117</v>
      </c>
      <c r="E236" s="79" t="s">
        <v>118</v>
      </c>
      <c r="F236" s="153" t="s">
        <v>109</v>
      </c>
      <c r="G236" s="154" t="s">
        <v>145</v>
      </c>
      <c r="H236" s="154" t="s">
        <v>100</v>
      </c>
      <c r="I236" s="155" t="s">
        <v>295</v>
      </c>
      <c r="J236" s="152"/>
      <c r="K236" s="197">
        <f>K237</f>
        <v>455</v>
      </c>
      <c r="L236" s="41"/>
    </row>
    <row r="237" spans="1:13" s="57" customFormat="1" ht="47.25">
      <c r="A237" s="82"/>
      <c r="B237" s="81" t="s">
        <v>271</v>
      </c>
      <c r="C237" s="78">
        <v>992</v>
      </c>
      <c r="D237" s="79" t="s">
        <v>117</v>
      </c>
      <c r="E237" s="79" t="s">
        <v>118</v>
      </c>
      <c r="F237" s="153" t="s">
        <v>109</v>
      </c>
      <c r="G237" s="154" t="s">
        <v>145</v>
      </c>
      <c r="H237" s="154" t="s">
        <v>100</v>
      </c>
      <c r="I237" s="155" t="s">
        <v>361</v>
      </c>
      <c r="J237" s="152"/>
      <c r="K237" s="197">
        <f>K238</f>
        <v>455</v>
      </c>
      <c r="L237" s="41"/>
    </row>
    <row r="238" spans="1:13" s="57" customFormat="1" ht="47.25">
      <c r="A238" s="82"/>
      <c r="B238" s="85" t="s">
        <v>202</v>
      </c>
      <c r="C238" s="78">
        <v>992</v>
      </c>
      <c r="D238" s="79" t="s">
        <v>117</v>
      </c>
      <c r="E238" s="79" t="s">
        <v>118</v>
      </c>
      <c r="F238" s="153" t="s">
        <v>109</v>
      </c>
      <c r="G238" s="154" t="s">
        <v>145</v>
      </c>
      <c r="H238" s="154" t="s">
        <v>100</v>
      </c>
      <c r="I238" s="155" t="s">
        <v>361</v>
      </c>
      <c r="J238" s="152" t="s">
        <v>203</v>
      </c>
      <c r="K238" s="197">
        <v>455</v>
      </c>
      <c r="L238" s="41"/>
    </row>
    <row r="239" spans="1:13" s="57" customFormat="1" ht="15.75">
      <c r="A239" s="82"/>
      <c r="B239" s="81" t="s">
        <v>239</v>
      </c>
      <c r="C239" s="78">
        <v>992</v>
      </c>
      <c r="D239" s="79" t="s">
        <v>117</v>
      </c>
      <c r="E239" s="79" t="s">
        <v>118</v>
      </c>
      <c r="F239" s="153" t="s">
        <v>109</v>
      </c>
      <c r="G239" s="154" t="s">
        <v>146</v>
      </c>
      <c r="H239" s="154" t="s">
        <v>294</v>
      </c>
      <c r="I239" s="155" t="s">
        <v>295</v>
      </c>
      <c r="J239" s="152"/>
      <c r="K239" s="197">
        <f>K240</f>
        <v>12</v>
      </c>
      <c r="L239" s="41"/>
    </row>
    <row r="240" spans="1:13" s="57" customFormat="1" ht="31.5">
      <c r="A240" s="82"/>
      <c r="B240" s="81" t="s">
        <v>362</v>
      </c>
      <c r="C240" s="78">
        <v>992</v>
      </c>
      <c r="D240" s="79" t="s">
        <v>117</v>
      </c>
      <c r="E240" s="79" t="s">
        <v>118</v>
      </c>
      <c r="F240" s="153" t="s">
        <v>109</v>
      </c>
      <c r="G240" s="154" t="s">
        <v>146</v>
      </c>
      <c r="H240" s="154" t="s">
        <v>100</v>
      </c>
      <c r="I240" s="155" t="s">
        <v>295</v>
      </c>
      <c r="J240" s="152"/>
      <c r="K240" s="197">
        <f>K241</f>
        <v>12</v>
      </c>
      <c r="L240" s="41"/>
    </row>
    <row r="241" spans="1:13" s="57" customFormat="1" ht="47.25">
      <c r="A241" s="82"/>
      <c r="B241" s="81" t="s">
        <v>270</v>
      </c>
      <c r="C241" s="78">
        <v>992</v>
      </c>
      <c r="D241" s="79" t="s">
        <v>117</v>
      </c>
      <c r="E241" s="79" t="s">
        <v>118</v>
      </c>
      <c r="F241" s="153" t="s">
        <v>109</v>
      </c>
      <c r="G241" s="154" t="s">
        <v>146</v>
      </c>
      <c r="H241" s="154" t="s">
        <v>100</v>
      </c>
      <c r="I241" s="155" t="s">
        <v>359</v>
      </c>
      <c r="J241" s="152"/>
      <c r="K241" s="197">
        <f>K242</f>
        <v>12</v>
      </c>
      <c r="L241" s="41"/>
    </row>
    <row r="242" spans="1:13" s="57" customFormat="1" ht="31.5">
      <c r="A242" s="82"/>
      <c r="B242" s="85" t="s">
        <v>199</v>
      </c>
      <c r="C242" s="78">
        <v>992</v>
      </c>
      <c r="D242" s="79" t="s">
        <v>117</v>
      </c>
      <c r="E242" s="79" t="s">
        <v>118</v>
      </c>
      <c r="F242" s="153" t="s">
        <v>109</v>
      </c>
      <c r="G242" s="154" t="s">
        <v>146</v>
      </c>
      <c r="H242" s="154" t="s">
        <v>100</v>
      </c>
      <c r="I242" s="155" t="s">
        <v>359</v>
      </c>
      <c r="J242" s="152" t="s">
        <v>200</v>
      </c>
      <c r="K242" s="197">
        <v>12</v>
      </c>
      <c r="L242" s="41"/>
    </row>
    <row r="243" spans="1:13" s="57" customFormat="1" ht="15.75">
      <c r="A243" s="82" t="s">
        <v>282</v>
      </c>
      <c r="B243" s="80" t="s">
        <v>89</v>
      </c>
      <c r="C243" s="78">
        <v>992</v>
      </c>
      <c r="D243" s="79" t="s">
        <v>104</v>
      </c>
      <c r="E243" s="79"/>
      <c r="F243" s="153"/>
      <c r="G243" s="154"/>
      <c r="H243" s="154"/>
      <c r="I243" s="155"/>
      <c r="J243" s="152"/>
      <c r="K243" s="197">
        <f>K244+K254</f>
        <v>950</v>
      </c>
      <c r="L243" s="41"/>
    </row>
    <row r="244" spans="1:13" s="57" customFormat="1" ht="15.75">
      <c r="A244" s="82"/>
      <c r="B244" s="85" t="s">
        <v>91</v>
      </c>
      <c r="C244" s="78">
        <v>992</v>
      </c>
      <c r="D244" s="79" t="s">
        <v>104</v>
      </c>
      <c r="E244" s="79" t="s">
        <v>100</v>
      </c>
      <c r="F244" s="153"/>
      <c r="G244" s="154"/>
      <c r="H244" s="154"/>
      <c r="I244" s="155"/>
      <c r="J244" s="152"/>
      <c r="K244" s="197">
        <f>K245</f>
        <v>750</v>
      </c>
      <c r="L244" s="41"/>
    </row>
    <row r="245" spans="1:13" ht="63">
      <c r="A245" s="82"/>
      <c r="B245" s="161" t="s">
        <v>400</v>
      </c>
      <c r="C245" s="78">
        <v>992</v>
      </c>
      <c r="D245" s="79" t="s">
        <v>104</v>
      </c>
      <c r="E245" s="79" t="s">
        <v>100</v>
      </c>
      <c r="F245" s="153" t="s">
        <v>102</v>
      </c>
      <c r="G245" s="154" t="s">
        <v>186</v>
      </c>
      <c r="H245" s="154" t="s">
        <v>294</v>
      </c>
      <c r="I245" s="155" t="s">
        <v>295</v>
      </c>
      <c r="J245" s="152"/>
      <c r="K245" s="197">
        <f>K246+K250</f>
        <v>750</v>
      </c>
      <c r="L245" s="41"/>
      <c r="M245" s="37"/>
    </row>
    <row r="246" spans="1:13" ht="31.5">
      <c r="A246" s="82"/>
      <c r="B246" s="161" t="s">
        <v>433</v>
      </c>
      <c r="C246" s="78">
        <v>992</v>
      </c>
      <c r="D246" s="79" t="s">
        <v>104</v>
      </c>
      <c r="E246" s="79" t="s">
        <v>100</v>
      </c>
      <c r="F246" s="153" t="s">
        <v>102</v>
      </c>
      <c r="G246" s="154" t="s">
        <v>188</v>
      </c>
      <c r="H246" s="154" t="s">
        <v>294</v>
      </c>
      <c r="I246" s="155" t="s">
        <v>295</v>
      </c>
      <c r="J246" s="158"/>
      <c r="K246" s="197">
        <f>K247</f>
        <v>250</v>
      </c>
      <c r="L246" s="41"/>
      <c r="M246" s="37"/>
    </row>
    <row r="247" spans="1:13" ht="31.5">
      <c r="A247" s="82"/>
      <c r="B247" s="161" t="s">
        <v>364</v>
      </c>
      <c r="C247" s="78">
        <v>992</v>
      </c>
      <c r="D247" s="79" t="s">
        <v>104</v>
      </c>
      <c r="E247" s="79" t="s">
        <v>100</v>
      </c>
      <c r="F247" s="153" t="s">
        <v>102</v>
      </c>
      <c r="G247" s="154" t="s">
        <v>188</v>
      </c>
      <c r="H247" s="154" t="s">
        <v>108</v>
      </c>
      <c r="I247" s="155" t="s">
        <v>295</v>
      </c>
      <c r="J247" s="158"/>
      <c r="K247" s="197">
        <f>K248</f>
        <v>250</v>
      </c>
      <c r="L247" s="41"/>
      <c r="M247" s="37"/>
    </row>
    <row r="248" spans="1:13" ht="94.5">
      <c r="A248" s="82"/>
      <c r="B248" s="85" t="s">
        <v>321</v>
      </c>
      <c r="C248" s="78">
        <v>992</v>
      </c>
      <c r="D248" s="79" t="s">
        <v>104</v>
      </c>
      <c r="E248" s="79" t="s">
        <v>100</v>
      </c>
      <c r="F248" s="153" t="s">
        <v>102</v>
      </c>
      <c r="G248" s="154" t="s">
        <v>188</v>
      </c>
      <c r="H248" s="154" t="s">
        <v>108</v>
      </c>
      <c r="I248" s="155" t="s">
        <v>319</v>
      </c>
      <c r="J248" s="158"/>
      <c r="K248" s="197">
        <f>K249</f>
        <v>250</v>
      </c>
      <c r="L248" s="41"/>
      <c r="M248" s="37"/>
    </row>
    <row r="249" spans="1:13" ht="47.25">
      <c r="A249" s="82"/>
      <c r="B249" s="85" t="s">
        <v>202</v>
      </c>
      <c r="C249" s="78">
        <v>992</v>
      </c>
      <c r="D249" s="79" t="s">
        <v>104</v>
      </c>
      <c r="E249" s="79" t="s">
        <v>100</v>
      </c>
      <c r="F249" s="153" t="s">
        <v>102</v>
      </c>
      <c r="G249" s="154" t="s">
        <v>188</v>
      </c>
      <c r="H249" s="154" t="s">
        <v>108</v>
      </c>
      <c r="I249" s="155" t="s">
        <v>319</v>
      </c>
      <c r="J249" s="160" t="s">
        <v>203</v>
      </c>
      <c r="K249" s="197">
        <v>250</v>
      </c>
      <c r="L249" s="41"/>
      <c r="M249" s="37"/>
    </row>
    <row r="250" spans="1:13" ht="63">
      <c r="A250" s="82"/>
      <c r="B250" s="161" t="s">
        <v>272</v>
      </c>
      <c r="C250" s="78">
        <v>992</v>
      </c>
      <c r="D250" s="79" t="s">
        <v>104</v>
      </c>
      <c r="E250" s="79" t="s">
        <v>100</v>
      </c>
      <c r="F250" s="153" t="s">
        <v>102</v>
      </c>
      <c r="G250" s="154" t="s">
        <v>145</v>
      </c>
      <c r="H250" s="154" t="s">
        <v>294</v>
      </c>
      <c r="I250" s="155" t="s">
        <v>295</v>
      </c>
      <c r="J250" s="158"/>
      <c r="K250" s="197">
        <f>K251</f>
        <v>500</v>
      </c>
      <c r="L250" s="41"/>
      <c r="M250" s="37"/>
    </row>
    <row r="251" spans="1:13" ht="63">
      <c r="A251" s="82"/>
      <c r="B251" s="161" t="s">
        <v>363</v>
      </c>
      <c r="C251" s="78">
        <v>992</v>
      </c>
      <c r="D251" s="79" t="s">
        <v>104</v>
      </c>
      <c r="E251" s="79" t="s">
        <v>100</v>
      </c>
      <c r="F251" s="153" t="s">
        <v>102</v>
      </c>
      <c r="G251" s="154" t="s">
        <v>145</v>
      </c>
      <c r="H251" s="154" t="s">
        <v>100</v>
      </c>
      <c r="I251" s="155" t="s">
        <v>295</v>
      </c>
      <c r="J251" s="158"/>
      <c r="K251" s="197">
        <f>K252</f>
        <v>500</v>
      </c>
      <c r="L251" s="41"/>
      <c r="M251" s="37"/>
    </row>
    <row r="252" spans="1:13" ht="47.25">
      <c r="A252" s="82"/>
      <c r="B252" s="85" t="s">
        <v>271</v>
      </c>
      <c r="C252" s="78">
        <v>992</v>
      </c>
      <c r="D252" s="79" t="s">
        <v>104</v>
      </c>
      <c r="E252" s="79" t="s">
        <v>100</v>
      </c>
      <c r="F252" s="153" t="s">
        <v>102</v>
      </c>
      <c r="G252" s="154" t="s">
        <v>145</v>
      </c>
      <c r="H252" s="154" t="s">
        <v>100</v>
      </c>
      <c r="I252" s="155" t="s">
        <v>361</v>
      </c>
      <c r="J252" s="158"/>
      <c r="K252" s="197">
        <f>K253</f>
        <v>500</v>
      </c>
      <c r="L252" s="41"/>
      <c r="M252" s="37"/>
    </row>
    <row r="253" spans="1:13" ht="47.25">
      <c r="A253" s="82"/>
      <c r="B253" s="85" t="s">
        <v>202</v>
      </c>
      <c r="C253" s="78">
        <v>992</v>
      </c>
      <c r="D253" s="79" t="s">
        <v>104</v>
      </c>
      <c r="E253" s="79" t="s">
        <v>100</v>
      </c>
      <c r="F253" s="153" t="s">
        <v>102</v>
      </c>
      <c r="G253" s="154" t="s">
        <v>145</v>
      </c>
      <c r="H253" s="154" t="s">
        <v>100</v>
      </c>
      <c r="I253" s="155" t="s">
        <v>361</v>
      </c>
      <c r="J253" s="160" t="s">
        <v>203</v>
      </c>
      <c r="K253" s="197">
        <v>500</v>
      </c>
      <c r="L253" s="41"/>
      <c r="M253" s="37"/>
    </row>
    <row r="254" spans="1:13" ht="15.75">
      <c r="A254" s="82"/>
      <c r="B254" s="92" t="s">
        <v>153</v>
      </c>
      <c r="C254" s="78">
        <v>992</v>
      </c>
      <c r="D254" s="79" t="s">
        <v>104</v>
      </c>
      <c r="E254" s="79" t="s">
        <v>101</v>
      </c>
      <c r="F254" s="153"/>
      <c r="G254" s="154"/>
      <c r="H254" s="154"/>
      <c r="I254" s="155"/>
      <c r="J254" s="152"/>
      <c r="K254" s="197">
        <f>K255</f>
        <v>200</v>
      </c>
      <c r="L254" s="41"/>
      <c r="M254" s="37"/>
    </row>
    <row r="255" spans="1:13" ht="63">
      <c r="A255" s="190"/>
      <c r="B255" s="161" t="s">
        <v>400</v>
      </c>
      <c r="C255" s="162">
        <v>992</v>
      </c>
      <c r="D255" s="163" t="s">
        <v>104</v>
      </c>
      <c r="E255" s="163" t="s">
        <v>101</v>
      </c>
      <c r="F255" s="153" t="s">
        <v>102</v>
      </c>
      <c r="G255" s="154" t="s">
        <v>186</v>
      </c>
      <c r="H255" s="154" t="s">
        <v>294</v>
      </c>
      <c r="I255" s="155" t="s">
        <v>295</v>
      </c>
      <c r="J255" s="164"/>
      <c r="K255" s="197">
        <f>K256</f>
        <v>200</v>
      </c>
      <c r="L255" s="41"/>
      <c r="M255" s="37"/>
    </row>
    <row r="256" spans="1:13" ht="31.5">
      <c r="A256" s="190"/>
      <c r="B256" s="161" t="s">
        <v>426</v>
      </c>
      <c r="C256" s="162">
        <v>992</v>
      </c>
      <c r="D256" s="163" t="s">
        <v>104</v>
      </c>
      <c r="E256" s="163" t="s">
        <v>101</v>
      </c>
      <c r="F256" s="153" t="s">
        <v>102</v>
      </c>
      <c r="G256" s="154" t="s">
        <v>146</v>
      </c>
      <c r="H256" s="154" t="s">
        <v>294</v>
      </c>
      <c r="I256" s="155" t="s">
        <v>295</v>
      </c>
      <c r="J256" s="164"/>
      <c r="K256" s="197">
        <f>K257</f>
        <v>200</v>
      </c>
      <c r="L256" s="41"/>
      <c r="M256" s="37"/>
    </row>
    <row r="257" spans="1:13" s="166" customFormat="1" ht="47.25">
      <c r="A257" s="190"/>
      <c r="B257" s="161" t="s">
        <v>366</v>
      </c>
      <c r="C257" s="162">
        <v>992</v>
      </c>
      <c r="D257" s="163" t="s">
        <v>104</v>
      </c>
      <c r="E257" s="163" t="s">
        <v>101</v>
      </c>
      <c r="F257" s="153" t="s">
        <v>102</v>
      </c>
      <c r="G257" s="154" t="s">
        <v>146</v>
      </c>
      <c r="H257" s="154" t="s">
        <v>101</v>
      </c>
      <c r="I257" s="155" t="s">
        <v>295</v>
      </c>
      <c r="J257" s="164"/>
      <c r="K257" s="197">
        <f>K258</f>
        <v>200</v>
      </c>
      <c r="L257" s="165"/>
    </row>
    <row r="258" spans="1:13" s="166" customFormat="1" ht="47.25">
      <c r="A258" s="190"/>
      <c r="B258" s="156" t="s">
        <v>273</v>
      </c>
      <c r="C258" s="162">
        <v>992</v>
      </c>
      <c r="D258" s="163" t="s">
        <v>104</v>
      </c>
      <c r="E258" s="163" t="s">
        <v>101</v>
      </c>
      <c r="F258" s="153" t="s">
        <v>102</v>
      </c>
      <c r="G258" s="154" t="s">
        <v>146</v>
      </c>
      <c r="H258" s="154" t="s">
        <v>101</v>
      </c>
      <c r="I258" s="155" t="s">
        <v>365</v>
      </c>
      <c r="J258" s="164"/>
      <c r="K258" s="197">
        <f>K259</f>
        <v>200</v>
      </c>
      <c r="L258" s="165"/>
    </row>
    <row r="259" spans="1:13" s="166" customFormat="1" ht="47.25">
      <c r="A259" s="190"/>
      <c r="B259" s="156" t="s">
        <v>202</v>
      </c>
      <c r="C259" s="162">
        <v>992</v>
      </c>
      <c r="D259" s="163" t="s">
        <v>104</v>
      </c>
      <c r="E259" s="163" t="s">
        <v>101</v>
      </c>
      <c r="F259" s="153" t="s">
        <v>102</v>
      </c>
      <c r="G259" s="154" t="s">
        <v>146</v>
      </c>
      <c r="H259" s="154" t="s">
        <v>101</v>
      </c>
      <c r="I259" s="155" t="s">
        <v>365</v>
      </c>
      <c r="J259" s="164" t="s">
        <v>203</v>
      </c>
      <c r="K259" s="197">
        <v>200</v>
      </c>
      <c r="L259" s="165"/>
    </row>
    <row r="260" spans="1:13" s="166" customFormat="1" ht="31.5">
      <c r="A260" s="82" t="s">
        <v>283</v>
      </c>
      <c r="B260" s="100" t="s">
        <v>158</v>
      </c>
      <c r="C260" s="95">
        <v>992</v>
      </c>
      <c r="D260" s="79" t="s">
        <v>106</v>
      </c>
      <c r="E260" s="79"/>
      <c r="F260" s="153"/>
      <c r="G260" s="154"/>
      <c r="H260" s="154"/>
      <c r="I260" s="155"/>
      <c r="J260" s="152"/>
      <c r="K260" s="197">
        <f t="shared" ref="K260:K265" si="1">K261</f>
        <v>2580.1</v>
      </c>
      <c r="L260" s="165"/>
    </row>
    <row r="261" spans="1:13" s="166" customFormat="1" ht="31.5">
      <c r="A261" s="82"/>
      <c r="B261" s="100" t="s">
        <v>177</v>
      </c>
      <c r="C261" s="95">
        <v>992</v>
      </c>
      <c r="D261" s="79" t="s">
        <v>106</v>
      </c>
      <c r="E261" s="79" t="s">
        <v>100</v>
      </c>
      <c r="F261" s="153"/>
      <c r="G261" s="154"/>
      <c r="H261" s="154"/>
      <c r="I261" s="155"/>
      <c r="J261" s="152"/>
      <c r="K261" s="197">
        <f t="shared" si="1"/>
        <v>2580.1</v>
      </c>
      <c r="L261" s="165"/>
    </row>
    <row r="262" spans="1:13" s="166" customFormat="1" ht="63">
      <c r="A262" s="82"/>
      <c r="B262" s="100" t="s">
        <v>407</v>
      </c>
      <c r="C262" s="95">
        <v>992</v>
      </c>
      <c r="D262" s="79" t="s">
        <v>106</v>
      </c>
      <c r="E262" s="79" t="s">
        <v>100</v>
      </c>
      <c r="F262" s="153" t="s">
        <v>229</v>
      </c>
      <c r="G262" s="154" t="s">
        <v>186</v>
      </c>
      <c r="H262" s="154" t="s">
        <v>294</v>
      </c>
      <c r="I262" s="155" t="s">
        <v>295</v>
      </c>
      <c r="J262" s="152"/>
      <c r="K262" s="197">
        <f t="shared" si="1"/>
        <v>2580.1</v>
      </c>
      <c r="L262" s="165"/>
    </row>
    <row r="263" spans="1:13" s="166" customFormat="1" ht="31.5">
      <c r="A263" s="82"/>
      <c r="B263" s="100" t="s">
        <v>426</v>
      </c>
      <c r="C263" s="95">
        <v>992</v>
      </c>
      <c r="D263" s="79" t="s">
        <v>106</v>
      </c>
      <c r="E263" s="79" t="s">
        <v>100</v>
      </c>
      <c r="F263" s="153" t="s">
        <v>229</v>
      </c>
      <c r="G263" s="154" t="s">
        <v>188</v>
      </c>
      <c r="H263" s="154" t="s">
        <v>294</v>
      </c>
      <c r="I263" s="155" t="s">
        <v>295</v>
      </c>
      <c r="J263" s="152"/>
      <c r="K263" s="197">
        <f t="shared" si="1"/>
        <v>2580.1</v>
      </c>
      <c r="L263" s="165"/>
    </row>
    <row r="264" spans="1:13" s="166" customFormat="1" ht="47.25">
      <c r="A264" s="82"/>
      <c r="B264" s="100" t="s">
        <v>367</v>
      </c>
      <c r="C264" s="95">
        <v>992</v>
      </c>
      <c r="D264" s="79" t="s">
        <v>106</v>
      </c>
      <c r="E264" s="79" t="s">
        <v>100</v>
      </c>
      <c r="F264" s="153" t="s">
        <v>229</v>
      </c>
      <c r="G264" s="154" t="s">
        <v>188</v>
      </c>
      <c r="H264" s="154" t="s">
        <v>109</v>
      </c>
      <c r="I264" s="155" t="s">
        <v>295</v>
      </c>
      <c r="J264" s="152"/>
      <c r="K264" s="197">
        <f t="shared" si="1"/>
        <v>2580.1</v>
      </c>
      <c r="L264" s="165"/>
    </row>
    <row r="265" spans="1:13" ht="31.5">
      <c r="A265" s="82"/>
      <c r="B265" s="100" t="s">
        <v>274</v>
      </c>
      <c r="C265" s="95">
        <v>992</v>
      </c>
      <c r="D265" s="79" t="s">
        <v>106</v>
      </c>
      <c r="E265" s="79" t="s">
        <v>100</v>
      </c>
      <c r="F265" s="153" t="s">
        <v>229</v>
      </c>
      <c r="G265" s="154" t="s">
        <v>188</v>
      </c>
      <c r="H265" s="154" t="s">
        <v>109</v>
      </c>
      <c r="I265" s="155" t="s">
        <v>368</v>
      </c>
      <c r="J265" s="152"/>
      <c r="K265" s="197">
        <f t="shared" si="1"/>
        <v>2580.1</v>
      </c>
      <c r="L265" s="41"/>
      <c r="M265" s="37"/>
    </row>
    <row r="266" spans="1:13" ht="31.5">
      <c r="A266" s="82"/>
      <c r="B266" s="101" t="s">
        <v>204</v>
      </c>
      <c r="C266" s="95">
        <v>992</v>
      </c>
      <c r="D266" s="79" t="s">
        <v>106</v>
      </c>
      <c r="E266" s="79" t="s">
        <v>100</v>
      </c>
      <c r="F266" s="153" t="s">
        <v>229</v>
      </c>
      <c r="G266" s="154" t="s">
        <v>188</v>
      </c>
      <c r="H266" s="154" t="s">
        <v>109</v>
      </c>
      <c r="I266" s="155" t="s">
        <v>368</v>
      </c>
      <c r="J266" s="152" t="s">
        <v>205</v>
      </c>
      <c r="K266" s="197">
        <v>2580.1</v>
      </c>
      <c r="L266" s="41"/>
      <c r="M266" s="37"/>
    </row>
    <row r="267" spans="1:13" ht="15.75">
      <c r="A267" s="82"/>
      <c r="B267" s="92" t="s">
        <v>119</v>
      </c>
      <c r="C267" s="82"/>
      <c r="D267" s="82"/>
      <c r="E267" s="82"/>
      <c r="F267" s="153"/>
      <c r="G267" s="154"/>
      <c r="H267" s="154"/>
      <c r="I267" s="155"/>
      <c r="J267" s="82"/>
      <c r="K267" s="197">
        <f>K20</f>
        <v>115534.68837000002</v>
      </c>
      <c r="L267" s="41"/>
      <c r="M267" s="37"/>
    </row>
    <row r="268" spans="1:13" ht="51" customHeight="1">
      <c r="A268" s="37"/>
      <c r="L268" s="41"/>
      <c r="M268" s="37"/>
    </row>
    <row r="269" spans="1:13">
      <c r="A269" s="91" t="s">
        <v>164</v>
      </c>
      <c r="B269" s="90"/>
      <c r="C269" s="91"/>
      <c r="D269" s="91"/>
      <c r="E269" s="91"/>
      <c r="F269" s="91"/>
      <c r="G269" s="91"/>
      <c r="H269" s="91"/>
      <c r="I269" s="91"/>
      <c r="J269" s="91"/>
      <c r="K269" s="199"/>
      <c r="L269" s="41"/>
      <c r="M269" s="37"/>
    </row>
    <row r="270" spans="1:13">
      <c r="A270" s="91" t="s">
        <v>166</v>
      </c>
      <c r="B270" s="90"/>
      <c r="C270" s="91"/>
      <c r="D270" s="91"/>
      <c r="E270" s="91"/>
      <c r="F270" s="91"/>
      <c r="G270" s="91"/>
      <c r="H270" s="91"/>
      <c r="I270" s="91"/>
      <c r="J270" s="91"/>
      <c r="K270" s="199"/>
      <c r="L270" s="41"/>
      <c r="M270" s="37"/>
    </row>
    <row r="271" spans="1:13">
      <c r="A271" s="191" t="s">
        <v>167</v>
      </c>
      <c r="B271" s="90"/>
      <c r="C271" s="91"/>
      <c r="D271" s="91"/>
      <c r="E271" s="91"/>
      <c r="F271" s="271" t="s">
        <v>151</v>
      </c>
      <c r="G271" s="271"/>
      <c r="H271" s="271"/>
      <c r="I271" s="271"/>
      <c r="J271" s="271"/>
      <c r="K271" s="271"/>
      <c r="L271" s="41"/>
      <c r="M271" s="37"/>
    </row>
  </sheetData>
  <sheetProtection selectLockedCells="1" selectUnlockedCells="1"/>
  <autoFilter ref="A19:K271"/>
  <mergeCells count="8">
    <mergeCell ref="D1:K1"/>
    <mergeCell ref="D6:K6"/>
    <mergeCell ref="D7:K7"/>
    <mergeCell ref="F271:K271"/>
    <mergeCell ref="A15:K15"/>
    <mergeCell ref="F18:I18"/>
    <mergeCell ref="B11:K11"/>
    <mergeCell ref="B12:K12"/>
  </mergeCells>
  <printOptions horizontalCentered="1"/>
  <pageMargins left="1.1811023622047245" right="0.39370078740157483" top="0.78740157480314965" bottom="0.78740157480314965" header="0" footer="0"/>
  <pageSetup paperSize="9" scale="96" firstPageNumber="0" orientation="portrait" r:id="rId1"/>
  <headerFooter alignWithMargins="0">
    <oddHeader>&amp;C&amp;P</oddHeader>
  </headerFooter>
  <rowBreaks count="2" manualBreakCount="2">
    <brk id="28" max="10" man="1"/>
    <brk id="17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3"/>
  <sheetViews>
    <sheetView view="pageBreakPreview" zoomScaleNormal="70" workbookViewId="0">
      <selection activeCell="B4" sqref="B4:C4"/>
    </sheetView>
  </sheetViews>
  <sheetFormatPr defaultRowHeight="12.75"/>
  <cols>
    <col min="1" max="1" width="28" style="58" customWidth="1"/>
    <col min="2" max="2" width="43.7109375" style="58" customWidth="1"/>
    <col min="3" max="3" width="14.85546875" style="58" customWidth="1"/>
    <col min="4" max="4" width="17.7109375" style="59" customWidth="1"/>
    <col min="5" max="5" width="19.85546875" style="59" customWidth="1"/>
    <col min="6" max="6" width="10.85546875" style="59" customWidth="1"/>
    <col min="7" max="16384" width="9.140625" style="59"/>
  </cols>
  <sheetData>
    <row r="1" spans="1:4" s="12" customFormat="1" ht="18.75">
      <c r="A1" s="9"/>
      <c r="B1" s="26"/>
      <c r="C1" s="230" t="s">
        <v>224</v>
      </c>
    </row>
    <row r="2" spans="1:4" s="12" customFormat="1" ht="18.75">
      <c r="A2" s="9"/>
      <c r="B2" s="26"/>
      <c r="C2" s="230" t="s">
        <v>440</v>
      </c>
    </row>
    <row r="3" spans="1:4" s="12" customFormat="1" ht="18.75">
      <c r="A3" s="9"/>
      <c r="B3" s="23"/>
      <c r="C3" s="230" t="s">
        <v>0</v>
      </c>
    </row>
    <row r="4" spans="1:4" s="12" customFormat="1" ht="18.75">
      <c r="A4" s="9"/>
      <c r="B4" s="256" t="s">
        <v>682</v>
      </c>
      <c r="C4" s="256"/>
    </row>
    <row r="5" spans="1:4" s="12" customFormat="1" ht="18.75">
      <c r="A5" s="9"/>
      <c r="B5" s="7"/>
      <c r="C5" s="10"/>
    </row>
    <row r="6" spans="1:4" s="12" customFormat="1" ht="18.75">
      <c r="A6" s="9"/>
      <c r="B6" s="26"/>
      <c r="C6" s="230" t="s">
        <v>449</v>
      </c>
    </row>
    <row r="7" spans="1:4" s="12" customFormat="1" ht="18.75">
      <c r="A7" s="9"/>
      <c r="B7" s="257" t="s">
        <v>161</v>
      </c>
      <c r="C7" s="257"/>
    </row>
    <row r="8" spans="1:4" s="12" customFormat="1" ht="18.75">
      <c r="A8" s="9"/>
      <c r="B8" s="26"/>
      <c r="C8" s="230" t="s">
        <v>2</v>
      </c>
    </row>
    <row r="9" spans="1:4" s="12" customFormat="1" ht="18.75">
      <c r="A9" s="9"/>
      <c r="B9" s="23"/>
      <c r="C9" s="230" t="s">
        <v>0</v>
      </c>
    </row>
    <row r="10" spans="1:4" s="12" customFormat="1" ht="24.75" customHeight="1">
      <c r="A10" s="9"/>
      <c r="B10" s="256" t="s">
        <v>443</v>
      </c>
      <c r="C10" s="256"/>
    </row>
    <row r="11" spans="1:4" s="9" customFormat="1" ht="30" customHeight="1">
      <c r="B11" s="258" t="s">
        <v>441</v>
      </c>
      <c r="C11" s="258"/>
    </row>
    <row r="12" spans="1:4" s="9" customFormat="1" ht="18.75">
      <c r="B12" s="258" t="s">
        <v>442</v>
      </c>
      <c r="C12" s="258"/>
    </row>
    <row r="13" spans="1:4" s="9" customFormat="1" ht="18.75">
      <c r="B13" s="256" t="s">
        <v>683</v>
      </c>
      <c r="C13" s="256"/>
    </row>
    <row r="14" spans="1:4" ht="33" customHeight="1">
      <c r="B14" s="23"/>
      <c r="C14" s="2"/>
    </row>
    <row r="15" spans="1:4" s="144" customFormat="1" ht="18.75">
      <c r="A15" s="270" t="s">
        <v>121</v>
      </c>
      <c r="B15" s="270"/>
      <c r="C15" s="270"/>
      <c r="D15" s="143"/>
    </row>
    <row r="16" spans="1:4" s="144" customFormat="1" ht="18.75">
      <c r="A16" s="270" t="s">
        <v>179</v>
      </c>
      <c r="B16" s="270"/>
      <c r="C16" s="270"/>
      <c r="D16" s="143"/>
    </row>
    <row r="17" spans="1:6" s="144" customFormat="1" ht="18.75">
      <c r="A17" s="270" t="s">
        <v>399</v>
      </c>
      <c r="B17" s="270"/>
      <c r="C17" s="270"/>
      <c r="D17" s="143"/>
    </row>
    <row r="18" spans="1:6" ht="44.25" customHeight="1">
      <c r="C18" s="61" t="s">
        <v>122</v>
      </c>
    </row>
    <row r="19" spans="1:6" ht="79.5">
      <c r="A19" s="102" t="s">
        <v>6</v>
      </c>
      <c r="B19" s="103" t="s">
        <v>123</v>
      </c>
      <c r="C19" s="103" t="s">
        <v>8</v>
      </c>
      <c r="D19" s="62"/>
      <c r="E19" s="62"/>
    </row>
    <row r="20" spans="1:6" s="58" customFormat="1" ht="32.25">
      <c r="A20" s="104" t="s">
        <v>124</v>
      </c>
      <c r="B20" s="105" t="s">
        <v>125</v>
      </c>
      <c r="C20" s="106">
        <f>C27+C24+C21</f>
        <v>-5924.1116299999849</v>
      </c>
      <c r="D20" s="63"/>
      <c r="E20" s="64"/>
    </row>
    <row r="21" spans="1:6" s="58" customFormat="1" ht="32.25">
      <c r="A21" s="65" t="s">
        <v>174</v>
      </c>
      <c r="B21" s="66" t="s">
        <v>173</v>
      </c>
      <c r="C21" s="107">
        <f>C22-C23</f>
        <v>-6000</v>
      </c>
      <c r="D21" s="63"/>
      <c r="E21" s="64"/>
    </row>
    <row r="22" spans="1:6" s="58" customFormat="1" ht="48" hidden="1">
      <c r="A22" s="65" t="s">
        <v>168</v>
      </c>
      <c r="B22" s="66" t="s">
        <v>4</v>
      </c>
      <c r="C22" s="107">
        <v>0</v>
      </c>
      <c r="D22" s="63"/>
      <c r="E22" s="64"/>
    </row>
    <row r="23" spans="1:6" s="58" customFormat="1" ht="63.75">
      <c r="A23" s="65" t="s">
        <v>369</v>
      </c>
      <c r="B23" s="66" t="s">
        <v>381</v>
      </c>
      <c r="C23" s="107">
        <v>6000</v>
      </c>
      <c r="D23" s="63"/>
      <c r="E23" s="64"/>
    </row>
    <row r="24" spans="1:6" s="58" customFormat="1" ht="48">
      <c r="A24" s="65" t="s">
        <v>126</v>
      </c>
      <c r="B24" s="66" t="s">
        <v>127</v>
      </c>
      <c r="C24" s="107">
        <f>C25-C26</f>
        <v>-2000</v>
      </c>
      <c r="D24" s="63"/>
      <c r="E24" s="64"/>
    </row>
    <row r="25" spans="1:6" s="58" customFormat="1" ht="63.75" hidden="1">
      <c r="A25" s="65" t="s">
        <v>209</v>
      </c>
      <c r="B25" s="66" t="s">
        <v>128</v>
      </c>
      <c r="C25" s="107">
        <v>0</v>
      </c>
      <c r="D25" s="63"/>
      <c r="E25" s="64"/>
    </row>
    <row r="26" spans="1:6" s="58" customFormat="1" ht="79.5">
      <c r="A26" s="65" t="s">
        <v>370</v>
      </c>
      <c r="B26" s="66" t="s">
        <v>382</v>
      </c>
      <c r="C26" s="107">
        <v>2000</v>
      </c>
      <c r="D26" s="63"/>
      <c r="E26" s="64"/>
    </row>
    <row r="27" spans="1:6" s="67" customFormat="1" ht="31.5">
      <c r="A27" s="70" t="s">
        <v>129</v>
      </c>
      <c r="B27" s="66" t="s">
        <v>434</v>
      </c>
      <c r="C27" s="108">
        <f>C32-C28</f>
        <v>2075.8883700000151</v>
      </c>
      <c r="E27" s="68"/>
      <c r="F27" s="69"/>
    </row>
    <row r="28" spans="1:6" s="60" customFormat="1" ht="15.75">
      <c r="A28" s="70" t="s">
        <v>130</v>
      </c>
      <c r="B28" s="66" t="s">
        <v>131</v>
      </c>
      <c r="C28" s="108">
        <f>C29</f>
        <v>121608.8</v>
      </c>
    </row>
    <row r="29" spans="1:6" s="60" customFormat="1" ht="31.5">
      <c r="A29" s="70" t="s">
        <v>132</v>
      </c>
      <c r="B29" s="66" t="s">
        <v>133</v>
      </c>
      <c r="C29" s="108">
        <f>C30</f>
        <v>121608.8</v>
      </c>
    </row>
    <row r="30" spans="1:6" s="60" customFormat="1" ht="31.5">
      <c r="A30" s="70" t="s">
        <v>134</v>
      </c>
      <c r="B30" s="66" t="s">
        <v>135</v>
      </c>
      <c r="C30" s="108">
        <f>C31</f>
        <v>121608.8</v>
      </c>
      <c r="E30" s="60" t="s">
        <v>183</v>
      </c>
    </row>
    <row r="31" spans="1:6" s="60" customFormat="1" ht="31.5">
      <c r="A31" s="70" t="s">
        <v>371</v>
      </c>
      <c r="B31" s="66" t="s">
        <v>292</v>
      </c>
      <c r="C31" s="108">
        <f>'прил. 2 поступл.17'!C40+C25+C22+'прил. 2 поступл.17'!C39</f>
        <v>121608.8</v>
      </c>
    </row>
    <row r="32" spans="1:6" s="60" customFormat="1" ht="15.75">
      <c r="A32" s="70" t="s">
        <v>136</v>
      </c>
      <c r="B32" s="66" t="s">
        <v>137</v>
      </c>
      <c r="C32" s="108">
        <f>C33</f>
        <v>123684.68837000002</v>
      </c>
    </row>
    <row r="33" spans="1:4" s="60" customFormat="1" ht="31.5">
      <c r="A33" s="70" t="s">
        <v>138</v>
      </c>
      <c r="B33" s="66" t="s">
        <v>139</v>
      </c>
      <c r="C33" s="108">
        <f>C34</f>
        <v>123684.68837000002</v>
      </c>
    </row>
    <row r="34" spans="1:4" s="60" customFormat="1" ht="31.5">
      <c r="A34" s="70" t="s">
        <v>140</v>
      </c>
      <c r="B34" s="66" t="s">
        <v>141</v>
      </c>
      <c r="C34" s="108">
        <f>C35</f>
        <v>123684.68837000002</v>
      </c>
    </row>
    <row r="35" spans="1:4" s="60" customFormat="1" ht="31.5">
      <c r="A35" s="71" t="s">
        <v>372</v>
      </c>
      <c r="B35" s="72" t="s">
        <v>293</v>
      </c>
      <c r="C35" s="109">
        <f>'прил. 5 (функ.-17)'!D20+C26+C23+'прил. 2 поступл.17'!C39</f>
        <v>123684.68837000002</v>
      </c>
      <c r="D35" s="73"/>
    </row>
    <row r="36" spans="1:4" s="75" customFormat="1" ht="15.75">
      <c r="A36" s="74"/>
      <c r="B36" s="60"/>
      <c r="C36" s="60"/>
    </row>
    <row r="37" spans="1:4" s="75" customFormat="1" ht="15.75">
      <c r="A37" s="74"/>
      <c r="B37" s="60"/>
      <c r="C37" s="60"/>
    </row>
    <row r="38" spans="1:4" s="75" customFormat="1" ht="15.75">
      <c r="A38" s="74"/>
      <c r="B38" s="60"/>
      <c r="C38" s="60"/>
    </row>
    <row r="39" spans="1:4" s="75" customFormat="1" ht="15.75">
      <c r="A39" s="74"/>
      <c r="B39" s="60"/>
      <c r="C39" s="60"/>
    </row>
    <row r="40" spans="1:4" s="75" customFormat="1" ht="15.75">
      <c r="A40" s="74"/>
      <c r="B40" s="60"/>
      <c r="C40" s="60"/>
    </row>
    <row r="41" spans="1:4" s="75" customFormat="1" ht="15.75">
      <c r="A41" s="74"/>
      <c r="B41" s="60"/>
      <c r="C41" s="60"/>
    </row>
    <row r="42" spans="1:4" ht="18.75">
      <c r="A42" s="76" t="s">
        <v>163</v>
      </c>
      <c r="B42" s="26"/>
      <c r="C42" s="26"/>
    </row>
    <row r="43" spans="1:4" ht="18.75">
      <c r="A43" s="76" t="s">
        <v>152</v>
      </c>
      <c r="B43" s="26"/>
      <c r="C43" s="26"/>
    </row>
  </sheetData>
  <sheetProtection selectLockedCells="1" selectUnlockedCells="1"/>
  <mergeCells count="9">
    <mergeCell ref="B13:C13"/>
    <mergeCell ref="A17:C17"/>
    <mergeCell ref="A15:C15"/>
    <mergeCell ref="A16:C16"/>
    <mergeCell ref="B4:C4"/>
    <mergeCell ref="B7:C7"/>
    <mergeCell ref="B10:C10"/>
    <mergeCell ref="B11:C11"/>
    <mergeCell ref="B12:C12"/>
  </mergeCells>
  <printOptions horizontalCentered="1"/>
  <pageMargins left="1.1811023622047245" right="0.39370078740157483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прил.1 коды дох.17</vt:lpstr>
      <vt:lpstr>прил. 2 поступл.17</vt:lpstr>
      <vt:lpstr>прил. 3 пост.  (безв.-17)</vt:lpstr>
      <vt:lpstr>прил. 5 (функ.-17)</vt:lpstr>
      <vt:lpstr>прил 6 (РП,ЦС,ГВПК)17</vt:lpstr>
      <vt:lpstr>прил 7 (вед.)17</vt:lpstr>
      <vt:lpstr>прил.8 (Источн.)17</vt:lpstr>
      <vt:lpstr>Excel_BuiltIn__FilterDatabase_3</vt:lpstr>
      <vt:lpstr>'прил 6 (РП,ЦС,ГВПК)17'!Заголовки_для_печати</vt:lpstr>
      <vt:lpstr>'прил 7 (вед.)17'!Заголовки_для_печати</vt:lpstr>
      <vt:lpstr>'прил. 2 поступл.17'!Заголовки_для_печати</vt:lpstr>
      <vt:lpstr>'прил. 3 пост.  (безв.-17)'!Заголовки_для_печати</vt:lpstr>
      <vt:lpstr>'прил. 5 (функ.-17)'!Заголовки_для_печати</vt:lpstr>
      <vt:lpstr>'прил.8 (Источн.)17'!Заголовки_для_печати</vt:lpstr>
      <vt:lpstr>'прил 6 (РП,ЦС,ГВПК)17'!Область_печати</vt:lpstr>
      <vt:lpstr>'прил 7 (вед.)17'!Область_печати</vt:lpstr>
      <vt:lpstr>'прил. 2 поступл.17'!Область_печати</vt:lpstr>
      <vt:lpstr>'прил. 3 пост.  (безв.-17)'!Область_печати</vt:lpstr>
      <vt:lpstr>'прил. 5 (функ.-17)'!Область_печати</vt:lpstr>
      <vt:lpstr>'прил.1 коды дох.17'!Область_печати</vt:lpstr>
      <vt:lpstr>'прил.8 (Источн.)17'!Область_печати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cp:revision>30</cp:revision>
  <cp:lastPrinted>2017-01-12T07:39:39Z</cp:lastPrinted>
  <dcterms:created xsi:type="dcterms:W3CDTF">2002-09-30T07:49:23Z</dcterms:created>
  <dcterms:modified xsi:type="dcterms:W3CDTF">2017-01-27T13:22:13Z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