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81" activeTab="4"/>
  </bookViews>
  <sheets>
    <sheet name="прил. 2 поступл.15" sheetId="23" r:id="rId1"/>
    <sheet name="прил. 3 пост.  (безв.-15)" sheetId="3" r:id="rId2"/>
    <sheet name="прил. 5 (функ.-15)" sheetId="4" r:id="rId3"/>
    <sheet name="прил 6 (РП,ЦС,ГВПК)15" sheetId="20" r:id="rId4"/>
    <sheet name="прил 7 (вед.)15" sheetId="21" r:id="rId5"/>
    <sheet name="прил.8 (Источн.)15" sheetId="14" r:id="rId6"/>
    <sheet name="прил 9 (прогр.)15" sheetId="25" r:id="rId7"/>
    <sheet name="прил.10 мун.заим.15" sheetId="31" r:id="rId8"/>
  </sheets>
  <externalReferences>
    <externalReference r:id="rId9"/>
  </externalReferences>
  <definedNames>
    <definedName name="_xlnm._FilterDatabase" localSheetId="3" hidden="1">'прил 6 (РП,ЦС,ГВПК)15'!$A$21:$J$252</definedName>
    <definedName name="_xlnm._FilterDatabase" localSheetId="4" hidden="1">'прил 7 (вед.)15'!$A$19:$J$262</definedName>
    <definedName name="_xlnm._FilterDatabase" localSheetId="6" hidden="1">'прил 9 (прогр.)15'!$A$21:$S$33</definedName>
    <definedName name="Excel_BuiltIn__FilterDatabase_3">'прил. 3 пост.  (безв.-15)'!$C$11:$C$55</definedName>
    <definedName name="Excel_BuiltIn__FilterDatabase_7" localSheetId="6">'прил 9 (прогр.)15'!$B$21:$F$33</definedName>
    <definedName name="Excel_BuiltIn__FilterDatabase_7" localSheetId="7">#REF!</definedName>
    <definedName name="Excel_BuiltIn__FilterDatabase_7">#REF!</definedName>
    <definedName name="Excel_BuiltIn__FilterDatabase_8" localSheetId="6">#REF!</definedName>
    <definedName name="Excel_BuiltIn__FilterDatabase_8" localSheetId="7">#REF!</definedName>
    <definedName name="Excel_BuiltIn__FilterDatabase_8">#REF!</definedName>
    <definedName name="Excel_BuiltIn__FilterDatabase_9" localSheetId="6">#REF!</definedName>
    <definedName name="Excel_BuiltIn__FilterDatabase_9" localSheetId="7">#REF!</definedName>
    <definedName name="Excel_BuiltIn__FilterDatabase_9">#REF!</definedName>
    <definedName name="_xlnm.Print_Titles" localSheetId="3">'прил 6 (РП,ЦС,ГВПК)15'!$20:$21</definedName>
    <definedName name="_xlnm.Print_Titles" localSheetId="4">'прил 7 (вед.)15'!$18:$19</definedName>
    <definedName name="_xlnm.Print_Titles" localSheetId="6">'прил 9 (прогр.)15'!$19:$21</definedName>
    <definedName name="_xlnm.Print_Titles" localSheetId="0">'прил. 2 поступл.15'!$18:$19</definedName>
    <definedName name="_xlnm.Print_Titles" localSheetId="1">'прил. 3 пост.  (безв.-15)'!$18:$18</definedName>
    <definedName name="_xlnm.Print_Titles" localSheetId="2">'прил. 5 (функ.-15)'!$19:$19</definedName>
    <definedName name="_xlnm.Print_Titles" localSheetId="5">'прил.8 (Источн.)15'!$20:$20</definedName>
    <definedName name="_xlnm.Print_Area" localSheetId="3">'прил 6 (РП,ЦС,ГВПК)15'!$A$1:$J$261</definedName>
    <definedName name="_xlnm.Print_Area" localSheetId="4">'прил 7 (вед.)15'!$A$1:$J$262</definedName>
    <definedName name="_xlnm.Print_Area" localSheetId="6">'прил 9 (прогр.)15'!$A$1:$F$37</definedName>
    <definedName name="_xlnm.Print_Area" localSheetId="0">'прил. 2 поступл.15'!$A$1:$C$47</definedName>
    <definedName name="_xlnm.Print_Area" localSheetId="1">'прил. 3 пост.  (безв.-15)'!$A$1:$C$50</definedName>
    <definedName name="_xlnm.Print_Area" localSheetId="2">'прил. 5 (функ.-15)'!$A$1:$D$57</definedName>
    <definedName name="_xlnm.Print_Area" localSheetId="7">'прил.10 мун.заим.15'!$A$1:$D$35</definedName>
    <definedName name="_xlnm.Print_Area" localSheetId="5">'прил.8 (Источн.)15'!$A$1:$C$42</definedName>
  </definedNames>
  <calcPr calcId="124519"/>
</workbook>
</file>

<file path=xl/calcChain.xml><?xml version="1.0" encoding="utf-8"?>
<calcChain xmlns="http://schemas.openxmlformats.org/spreadsheetml/2006/main">
  <c r="J100" i="21"/>
  <c r="J99" i="20"/>
  <c r="J95"/>
  <c r="J96" i="21"/>
  <c r="J242" i="20"/>
  <c r="J249"/>
  <c r="J248" s="1"/>
  <c r="J247" s="1"/>
  <c r="J243" i="21"/>
  <c r="J250"/>
  <c r="J249" s="1"/>
  <c r="J248" s="1"/>
  <c r="J198" i="20"/>
  <c r="J193"/>
  <c r="J124"/>
  <c r="J199" i="21"/>
  <c r="J194"/>
  <c r="J125"/>
  <c r="J258" i="20" l="1"/>
  <c r="J256"/>
  <c r="J255"/>
  <c r="J254"/>
  <c r="J253"/>
  <c r="J245"/>
  <c r="J244" s="1"/>
  <c r="J243" s="1"/>
  <c r="D50" i="4" s="1"/>
  <c r="J240" i="20"/>
  <c r="J239" s="1"/>
  <c r="J238" s="1"/>
  <c r="J237" s="1"/>
  <c r="J236" s="1"/>
  <c r="J234"/>
  <c r="J233"/>
  <c r="J231"/>
  <c r="J230"/>
  <c r="J229" s="1"/>
  <c r="J228" s="1"/>
  <c r="D47" i="4" s="1"/>
  <c r="J226" i="20"/>
  <c r="J225"/>
  <c r="J224" s="1"/>
  <c r="J223" s="1"/>
  <c r="J222" s="1"/>
  <c r="J221"/>
  <c r="J220" s="1"/>
  <c r="J219" s="1"/>
  <c r="J218" s="1"/>
  <c r="J217" s="1"/>
  <c r="D44" i="4" s="1"/>
  <c r="J215" i="20"/>
  <c r="J214" s="1"/>
  <c r="J213" s="1"/>
  <c r="J211"/>
  <c r="J210" s="1"/>
  <c r="J209" s="1"/>
  <c r="J207"/>
  <c r="J206"/>
  <c r="J204"/>
  <c r="J203"/>
  <c r="J202" s="1"/>
  <c r="J201" s="1"/>
  <c r="J199"/>
  <c r="J197"/>
  <c r="J196" s="1"/>
  <c r="J194"/>
  <c r="J192"/>
  <c r="J191" s="1"/>
  <c r="J190" s="1"/>
  <c r="J184"/>
  <c r="J183" s="1"/>
  <c r="J181"/>
  <c r="J180" s="1"/>
  <c r="J177"/>
  <c r="J176" s="1"/>
  <c r="J174"/>
  <c r="J173" s="1"/>
  <c r="J168"/>
  <c r="J167"/>
  <c r="J161"/>
  <c r="J160" s="1"/>
  <c r="J159" s="1"/>
  <c r="J158"/>
  <c r="J157"/>
  <c r="J156"/>
  <c r="J155"/>
  <c r="J154"/>
  <c r="J153"/>
  <c r="J152" s="1"/>
  <c r="J151" s="1"/>
  <c r="J148"/>
  <c r="J146"/>
  <c r="J145"/>
  <c r="J144" s="1"/>
  <c r="J141"/>
  <c r="J140" s="1"/>
  <c r="J139" s="1"/>
  <c r="J138" s="1"/>
  <c r="J137"/>
  <c r="J136" s="1"/>
  <c r="J135" s="1"/>
  <c r="J133"/>
  <c r="J132" s="1"/>
  <c r="J131"/>
  <c r="J130" s="1"/>
  <c r="J129" s="1"/>
  <c r="J125"/>
  <c r="J123"/>
  <c r="J121"/>
  <c r="J115"/>
  <c r="J114"/>
  <c r="J112"/>
  <c r="J111"/>
  <c r="J110" s="1"/>
  <c r="J109" s="1"/>
  <c r="D34" i="4" s="1"/>
  <c r="J107" i="20"/>
  <c r="J105"/>
  <c r="J104" s="1"/>
  <c r="J103" s="1"/>
  <c r="J101"/>
  <c r="J100"/>
  <c r="J98"/>
  <c r="J96"/>
  <c r="J94"/>
  <c r="J93" s="1"/>
  <c r="J92" s="1"/>
  <c r="J91" s="1"/>
  <c r="J90" s="1"/>
  <c r="J88"/>
  <c r="J87"/>
  <c r="J86" s="1"/>
  <c r="J85" s="1"/>
  <c r="J83"/>
  <c r="J82"/>
  <c r="J81" s="1"/>
  <c r="J80" s="1"/>
  <c r="D30" i="4" s="1"/>
  <c r="J78" i="20"/>
  <c r="J76"/>
  <c r="J72"/>
  <c r="J71" s="1"/>
  <c r="J70" s="1"/>
  <c r="J69" s="1"/>
  <c r="D29" i="4" s="1"/>
  <c r="J66" i="20"/>
  <c r="J63"/>
  <c r="J62"/>
  <c r="J61"/>
  <c r="J60" s="1"/>
  <c r="J59" s="1"/>
  <c r="J57"/>
  <c r="J56"/>
  <c r="J55" s="1"/>
  <c r="J53"/>
  <c r="J52"/>
  <c r="J51" s="1"/>
  <c r="J48"/>
  <c r="J47" s="1"/>
  <c r="J46" s="1"/>
  <c r="J45" s="1"/>
  <c r="J204" i="21"/>
  <c r="J122"/>
  <c r="J108"/>
  <c r="J97"/>
  <c r="C31" i="3"/>
  <c r="J189" i="20" l="1"/>
  <c r="J188" s="1"/>
  <c r="D43" i="4"/>
  <c r="J252" i="20"/>
  <c r="D52" i="4"/>
  <c r="J150" i="20"/>
  <c r="D38" i="4" s="1"/>
  <c r="J68" i="20"/>
  <c r="J120"/>
  <c r="J119" s="1"/>
  <c r="J118" s="1"/>
  <c r="D36" i="4" s="1"/>
  <c r="J143" i="20"/>
  <c r="J142" s="1"/>
  <c r="J166"/>
  <c r="J172"/>
  <c r="J171" s="1"/>
  <c r="D46" i="4"/>
  <c r="D49"/>
  <c r="D33"/>
  <c r="J128" i="20"/>
  <c r="J127" s="1"/>
  <c r="J164"/>
  <c r="J163" s="1"/>
  <c r="D39" i="4" s="1"/>
  <c r="J165" i="20"/>
  <c r="J50"/>
  <c r="D27" i="4" s="1"/>
  <c r="J117" i="20" l="1"/>
  <c r="D37" i="4"/>
  <c r="J170" i="20"/>
  <c r="D41" i="4"/>
  <c r="J149" i="21"/>
  <c r="C45" i="3"/>
  <c r="C25" i="14" l="1"/>
  <c r="J159" i="21"/>
  <c r="J216"/>
  <c r="J215" s="1"/>
  <c r="J214" s="1"/>
  <c r="J142"/>
  <c r="L146" l="1"/>
  <c r="J212"/>
  <c r="J211" s="1"/>
  <c r="J210" s="1"/>
  <c r="F30" i="25" s="1"/>
  <c r="J168" i="21"/>
  <c r="J146"/>
  <c r="J145" s="1"/>
  <c r="J144" s="1"/>
  <c r="J138"/>
  <c r="J162"/>
  <c r="J161" s="1"/>
  <c r="J147"/>
  <c r="J106"/>
  <c r="C41" i="3"/>
  <c r="C22" i="14"/>
  <c r="J33" i="20"/>
  <c r="J39" i="21"/>
  <c r="J63"/>
  <c r="J169"/>
  <c r="J200"/>
  <c r="J205"/>
  <c r="J222"/>
  <c r="J195"/>
  <c r="J105" l="1"/>
  <c r="J104" s="1"/>
  <c r="J160"/>
  <c r="J143"/>
  <c r="C31" i="23"/>
  <c r="J137" i="21"/>
  <c r="J157"/>
  <c r="J155"/>
  <c r="D31" i="4"/>
  <c r="D26"/>
  <c r="J43" i="20"/>
  <c r="J42" s="1"/>
  <c r="J41" s="1"/>
  <c r="J40" s="1"/>
  <c r="D25" i="4" s="1"/>
  <c r="J38" i="20"/>
  <c r="J36"/>
  <c r="J32"/>
  <c r="J27"/>
  <c r="J26" s="1"/>
  <c r="J25" s="1"/>
  <c r="J24" s="1"/>
  <c r="C35" i="3"/>
  <c r="J193" i="21"/>
  <c r="J192" s="1"/>
  <c r="J203"/>
  <c r="J202" s="1"/>
  <c r="J198"/>
  <c r="J197" s="1"/>
  <c r="J95"/>
  <c r="J79"/>
  <c r="J42"/>
  <c r="J31" i="20" l="1"/>
  <c r="J30"/>
  <c r="J29" s="1"/>
  <c r="D24" i="4" s="1"/>
  <c r="D23"/>
  <c r="D48"/>
  <c r="D45"/>
  <c r="J38" i="21"/>
  <c r="J167"/>
  <c r="J166" s="1"/>
  <c r="J132"/>
  <c r="J23" i="20" l="1"/>
  <c r="D28" i="4"/>
  <c r="D22"/>
  <c r="D35"/>
  <c r="J22" i="20" l="1"/>
  <c r="J141" i="21"/>
  <c r="J140" s="1"/>
  <c r="J102"/>
  <c r="J101" s="1"/>
  <c r="J64"/>
  <c r="J62"/>
  <c r="J67"/>
  <c r="J116"/>
  <c r="J115" s="1"/>
  <c r="J113"/>
  <c r="J112" s="1"/>
  <c r="J158"/>
  <c r="J156"/>
  <c r="J154"/>
  <c r="J126"/>
  <c r="J131"/>
  <c r="J130" s="1"/>
  <c r="J235"/>
  <c r="J234" s="1"/>
  <c r="J153" l="1"/>
  <c r="J61"/>
  <c r="J60" s="1"/>
  <c r="J139"/>
  <c r="J111"/>
  <c r="F29" i="25" s="1"/>
  <c r="J110" i="21" l="1"/>
  <c r="J232"/>
  <c r="J231" s="1"/>
  <c r="J58"/>
  <c r="J57" s="1"/>
  <c r="J56" s="1"/>
  <c r="F26" i="25" s="1"/>
  <c r="J54" i="21"/>
  <c r="J84"/>
  <c r="J83" s="1"/>
  <c r="J175"/>
  <c r="J182"/>
  <c r="J181" s="1"/>
  <c r="J178"/>
  <c r="J177" s="1"/>
  <c r="J208"/>
  <c r="J207" s="1"/>
  <c r="J191" s="1"/>
  <c r="J53"/>
  <c r="D29" i="31"/>
  <c r="D25"/>
  <c r="D21"/>
  <c r="J190" i="21" l="1"/>
  <c r="J230"/>
  <c r="J82"/>
  <c r="J81" s="1"/>
  <c r="C26" i="3"/>
  <c r="C22" s="1"/>
  <c r="J134" i="21"/>
  <c r="J133" s="1"/>
  <c r="J99" l="1"/>
  <c r="J94" l="1"/>
  <c r="J93" s="1"/>
  <c r="J174"/>
  <c r="F32" i="25" l="1"/>
  <c r="J92" i="21"/>
  <c r="J91" s="1"/>
  <c r="C38" i="3"/>
  <c r="C37" s="1"/>
  <c r="C38" i="23" s="1"/>
  <c r="J44" i="21" l="1"/>
  <c r="J37" l="1"/>
  <c r="C35" i="23"/>
  <c r="C20"/>
  <c r="J124" i="21"/>
  <c r="J227"/>
  <c r="J226" s="1"/>
  <c r="J257"/>
  <c r="J256" s="1"/>
  <c r="J246"/>
  <c r="J245" s="1"/>
  <c r="J241"/>
  <c r="J240" s="1"/>
  <c r="J229"/>
  <c r="J221"/>
  <c r="J220" s="1"/>
  <c r="J185"/>
  <c r="J184" s="1"/>
  <c r="J136"/>
  <c r="J129" s="1"/>
  <c r="J128" s="1"/>
  <c r="J89"/>
  <c r="J77"/>
  <c r="J73"/>
  <c r="J52"/>
  <c r="J49"/>
  <c r="J48" s="1"/>
  <c r="J47" s="1"/>
  <c r="J46" s="1"/>
  <c r="J26"/>
  <c r="J25" s="1"/>
  <c r="J24" s="1"/>
  <c r="J23" s="1"/>
  <c r="J22" s="1"/>
  <c r="J21" s="1"/>
  <c r="J36"/>
  <c r="J33"/>
  <c r="J32" s="1"/>
  <c r="J31" s="1"/>
  <c r="C40" i="3"/>
  <c r="C39" i="23" s="1"/>
  <c r="C34" i="3"/>
  <c r="C33" s="1"/>
  <c r="J121" i="21" l="1"/>
  <c r="J120" s="1"/>
  <c r="J119" s="1"/>
  <c r="C21" i="3"/>
  <c r="C20" s="1"/>
  <c r="C37" i="23"/>
  <c r="J30" i="21"/>
  <c r="J51"/>
  <c r="J72"/>
  <c r="J255"/>
  <c r="J254" s="1"/>
  <c r="J253" s="1"/>
  <c r="J173"/>
  <c r="F24" i="25" s="1"/>
  <c r="J244" i="21"/>
  <c r="J239"/>
  <c r="J219"/>
  <c r="F22" i="25" s="1"/>
  <c r="J88" i="21"/>
  <c r="J225"/>
  <c r="F27" i="25" s="1"/>
  <c r="C36" i="23"/>
  <c r="C34" s="1"/>
  <c r="J152" i="21"/>
  <c r="J151" s="1"/>
  <c r="D51" i="4"/>
  <c r="J35" i="21"/>
  <c r="J29" s="1"/>
  <c r="F23" i="25" l="1"/>
  <c r="F31"/>
  <c r="J224" i="21"/>
  <c r="J223" s="1"/>
  <c r="J172"/>
  <c r="J171" s="1"/>
  <c r="J218"/>
  <c r="J189" s="1"/>
  <c r="J238"/>
  <c r="J237" s="1"/>
  <c r="J71"/>
  <c r="J87"/>
  <c r="J86" s="1"/>
  <c r="J165"/>
  <c r="J164" s="1"/>
  <c r="J118" s="1"/>
  <c r="C33" i="23"/>
  <c r="C40" s="1"/>
  <c r="C32" i="14" s="1"/>
  <c r="D40" i="4"/>
  <c r="F28" i="25" l="1"/>
  <c r="F25"/>
  <c r="J70" i="21"/>
  <c r="J69" s="1"/>
  <c r="C31" i="14"/>
  <c r="C30" s="1"/>
  <c r="C29" s="1"/>
  <c r="D32" i="4"/>
  <c r="D42"/>
  <c r="F33" i="25" l="1"/>
  <c r="D20" i="4"/>
  <c r="C36" i="14" s="1"/>
  <c r="J28" i="21"/>
  <c r="J20" s="1"/>
  <c r="J259" s="1"/>
  <c r="C35" i="14" l="1"/>
  <c r="C34" s="1"/>
  <c r="C33" s="1"/>
  <c r="C28" s="1"/>
  <c r="C21" s="1"/>
</calcChain>
</file>

<file path=xl/sharedStrings.xml><?xml version="1.0" encoding="utf-8"?>
<sst xmlns="http://schemas.openxmlformats.org/spreadsheetml/2006/main" count="3260" uniqueCount="454">
  <si>
    <t>ПРИЛОЖЕНИЕ № 1</t>
  </si>
  <si>
    <t xml:space="preserve">поселения Апшеронского района </t>
  </si>
  <si>
    <t>УТВЕРЖДЕН</t>
  </si>
  <si>
    <t>решением Совета Апшеронского городского</t>
  </si>
  <si>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</si>
  <si>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</si>
  <si>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</si>
  <si>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</si>
  <si>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</si>
  <si>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</si>
  <si>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</si>
  <si>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</si>
  <si>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</si>
  <si>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</si>
  <si>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1 06 01030 00 0000 110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</si>
  <si>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</si>
  <si>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1 06 04000 02 0000 110</t>
  </si>
  <si>
    <t>Транспортный налог*</t>
  </si>
  <si>
    <t>1 06 06000 00 0000 110</t>
  </si>
  <si>
    <t>Земельный налог</t>
  </si>
  <si>
    <t>1 11 05035 00 0000 120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</si>
  <si>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</si>
  <si>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</si>
  <si>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</si>
  <si>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</si>
  <si>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</si>
  <si>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</si>
  <si>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</si>
  <si>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</si>
  <si>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</si>
  <si>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</si>
  <si>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</si>
  <si>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</si>
  <si>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2 19 05000 00 0000 151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</si>
  <si>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</si>
  <si>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</si>
  <si>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Апшеронского городского поселения</t>
  </si>
  <si>
    <t>ПРИЛОЖЕНИЕ № 2</t>
  </si>
  <si>
    <t>из них:</t>
  </si>
  <si>
    <t>2 02 03000 00 0000 151</t>
  </si>
  <si>
    <t>2 02 03024 00 0000 151</t>
  </si>
  <si>
    <t xml:space="preserve">Субвенции местным бюджетам на выполнение передаваемых полномочий субъектов Российской Федерации     </t>
  </si>
  <si>
    <t>субвенции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</t>
  </si>
  <si>
    <t>2 19 05000 00 0000 151</t>
  </si>
  <si>
    <t>Возврат остатков субсидий,субвенций и иных межбюджетных трансфертов,имеющих целевое назначение,прошлых лет из бюджетов муниципальных образований</t>
  </si>
  <si>
    <t>/тыс. рублей/</t>
  </si>
  <si>
    <t>Код бюджетной классификации</t>
  </si>
  <si>
    <t>Наименование</t>
  </si>
  <si>
    <t>Всего расходов</t>
  </si>
  <si>
    <t>в том числе :</t>
  </si>
  <si>
    <t>1.</t>
  </si>
  <si>
    <t>0100</t>
  </si>
  <si>
    <t>Общегосударственные вопросы</t>
  </si>
  <si>
    <t>0102</t>
  </si>
  <si>
    <t>0104</t>
  </si>
  <si>
    <t>0111</t>
  </si>
  <si>
    <t>0113</t>
  </si>
  <si>
    <t>Другие общегосударственные вопросы</t>
  </si>
  <si>
    <t>2.</t>
  </si>
  <si>
    <t>3.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</si>
  <si>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</si>
  <si>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</si>
  <si>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</si>
  <si>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</si>
  <si>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</si>
  <si>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</si>
  <si>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</si>
  <si>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</si>
  <si>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</si>
  <si>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</si>
  <si>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</si>
  <si>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</si>
  <si>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</si>
  <si>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</si>
  <si>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</si>
  <si>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</si>
  <si>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</si>
  <si>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</si>
  <si>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</si>
  <si>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</si>
  <si>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</si>
  <si>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6.</t>
  </si>
  <si>
    <t>0700</t>
  </si>
  <si>
    <t>Образование</t>
  </si>
  <si>
    <t>0707</t>
  </si>
  <si>
    <t>Молодежная политика и оздоровление детей</t>
  </si>
  <si>
    <t>7.</t>
  </si>
  <si>
    <t>0800</t>
  </si>
  <si>
    <t>Культура, кинематография</t>
  </si>
  <si>
    <t>0801</t>
  </si>
  <si>
    <t>Культура</t>
  </si>
  <si>
    <t>8.</t>
  </si>
  <si>
    <t>1000</t>
  </si>
  <si>
    <t>Социальная политика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</si>
  <si>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</si>
  <si>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</si>
  <si>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</si>
  <si>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</si>
  <si>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9.</t>
  </si>
  <si>
    <t>1100</t>
  </si>
  <si>
    <t>Физическая культура и спорт</t>
  </si>
  <si>
    <t>1101</t>
  </si>
  <si>
    <t>Физическая культура</t>
  </si>
  <si>
    <t>№ п/п</t>
  </si>
  <si>
    <t>Вед</t>
  </si>
  <si>
    <t>РЗ</t>
  </si>
  <si>
    <t>ПР</t>
  </si>
  <si>
    <t>ЦСР</t>
  </si>
  <si>
    <t>ВР</t>
  </si>
  <si>
    <t>сумма на год</t>
  </si>
  <si>
    <t>Апшеронское городское поселение  Апшеронского района</t>
  </si>
  <si>
    <t>01</t>
  </si>
  <si>
    <t>02</t>
  </si>
  <si>
    <t>04</t>
  </si>
  <si>
    <t>Резервные фонды</t>
  </si>
  <si>
    <t>11</t>
  </si>
  <si>
    <t>Резервные фонды местных администраций</t>
  </si>
  <si>
    <t>13</t>
  </si>
  <si>
    <t>Национальная безопасность  и правоохранительная деятельность</t>
  </si>
  <si>
    <t>03</t>
  </si>
  <si>
    <t>09</t>
  </si>
  <si>
    <t>14</t>
  </si>
  <si>
    <t>12</t>
  </si>
  <si>
    <t>05</t>
  </si>
  <si>
    <t>992</t>
  </si>
  <si>
    <t>07</t>
  </si>
  <si>
    <t>08</t>
  </si>
  <si>
    <t xml:space="preserve">Культура </t>
  </si>
  <si>
    <t>10</t>
  </si>
  <si>
    <t>06</t>
  </si>
  <si>
    <t>Итого:</t>
  </si>
  <si>
    <t>ПРИЛОЖЕНИЕ № 3</t>
  </si>
  <si>
    <t>Источники внутреннего финансирования дефицита  бюджета</t>
  </si>
  <si>
    <t>(тыс.рублей)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</si>
  <si>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</si>
  <si>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</si>
  <si>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</si>
  <si>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</si>
  <si>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</si>
  <si>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</si>
  <si>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</si>
  <si>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</si>
  <si>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</si>
  <si>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</si>
  <si>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</si>
  <si>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</si>
  <si>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</si>
  <si>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</si>
  <si>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</si>
  <si>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</si>
  <si>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</si>
  <si>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</si>
  <si>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</si>
  <si>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1 14 06000 00 0000 430</t>
  </si>
  <si>
    <t>субсидии бюджетам муниципальных образований Краснодарского края для проведения мероприятий по подготовке к осенне-зимнему периоду 2011-2012 годов</t>
  </si>
  <si>
    <t xml:space="preserve">Наименование </t>
  </si>
  <si>
    <t xml:space="preserve">Сумма </t>
  </si>
  <si>
    <t>2</t>
  </si>
  <si>
    <t>3</t>
  </si>
  <si>
    <t>4</t>
  </si>
  <si>
    <t>5</t>
  </si>
  <si>
    <t>6</t>
  </si>
  <si>
    <t>7</t>
  </si>
  <si>
    <t>ВСЕГО</t>
  </si>
  <si>
    <t>И.А.Ивашиненко</t>
  </si>
  <si>
    <t>Апшеронского городского поселения                                         И.А.Ивашиненко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</si>
  <si>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учреждений)автономных учреждений)</t>
  </si>
  <si>
    <t>Массовый спорт</t>
  </si>
  <si>
    <t>1102</t>
  </si>
  <si>
    <t>0314</t>
  </si>
  <si>
    <t>1300</t>
  </si>
  <si>
    <t>1301</t>
  </si>
  <si>
    <t>Обслуживание государственного и муниципального долга</t>
  </si>
  <si>
    <t xml:space="preserve">Апшеронского городского поселения                                  И.А.Ивашиненко            </t>
  </si>
  <si>
    <t>ПРИЛОЖЕНИЕ № 4</t>
  </si>
  <si>
    <t>УТВЕРЖДЕНЫ</t>
  </si>
  <si>
    <t>УТВЕРЖДЕНО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</si>
  <si>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</si>
  <si>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</si>
  <si>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1 13 01995 00 0000 130</t>
  </si>
  <si>
    <t>Прочие доходы от оказания платных услуг (работ) получателями средств бюджетов поселений</t>
  </si>
  <si>
    <t>Начальник финансового отдела администрации</t>
  </si>
  <si>
    <t>Начальник финансового отдела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</si>
  <si>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</si>
  <si>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администрации Апшеронского</t>
  </si>
  <si>
    <t xml:space="preserve">городского поселения                                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</si>
  <si>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</si>
  <si>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</si>
  <si>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</si>
  <si>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Функционирование высшего должностного лица субъекта Российской Федерации и муниципального образования</t>
  </si>
  <si>
    <t>0106</t>
  </si>
  <si>
    <t>0409</t>
  </si>
  <si>
    <t>Кредиты кредитных организаций в валюте Российской Федерации</t>
  </si>
  <si>
    <t>000 01 02 00 00 00 0000 000</t>
  </si>
  <si>
    <t>ПРИЛОЖЕНИЕ № 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</si>
  <si>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</si>
  <si>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</si>
  <si>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</si>
  <si>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поселения, перечень статей и видов источников финансирования 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</si>
  <si>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</si>
  <si>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</si>
  <si>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*По видам и подвидам доходов, входящим в соответствующий группировочный код бюджетной классификации,  зачисляемых в бюджет поселения в соответствии с законодательством Российской Федерации </t>
  </si>
  <si>
    <t xml:space="preserve"> </t>
  </si>
  <si>
    <t xml:space="preserve"> Распределение бюджетных ассигнований по разделам и подразделам</t>
  </si>
  <si>
    <t xml:space="preserve">1 03 02230 01 0000 110
1 03 02240 01 0000 110
1 03 02250 01 0000 110
1 03 02260 01 0000 110
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</si>
  <si>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</si>
  <si>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51</t>
  </si>
  <si>
    <t>0</t>
  </si>
  <si>
    <t>0000</t>
  </si>
  <si>
    <t>1</t>
  </si>
  <si>
    <t>Расходы на обеспечение функций  органов местного самоуправления</t>
  </si>
  <si>
    <t>0019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</si>
  <si>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</si>
  <si>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</si>
  <si>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</si>
  <si>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</si>
  <si>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</si>
  <si>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</si>
  <si>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</si>
  <si>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</si>
  <si>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6019</t>
  </si>
  <si>
    <t>Осуществление внешнего муниципального финансового контроля</t>
  </si>
  <si>
    <t>Межбюджетные трансферты</t>
  </si>
  <si>
    <t>500</t>
  </si>
  <si>
    <t>Финансовое обеспечение непредвиденных расходов</t>
  </si>
  <si>
    <t>Социальное обеспечение и иные выплаты населению</t>
  </si>
  <si>
    <t>300</t>
  </si>
  <si>
    <t>99</t>
  </si>
  <si>
    <t>0059</t>
  </si>
  <si>
    <t>Капитальные вложения в объекты недвижимого имущества государственной (муниципальной собственности)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</si>
  <si>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</si>
  <si>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</si>
  <si>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</si>
  <si>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Обслуживание государственного (муниципального долга) </t>
  </si>
  <si>
    <t>700</t>
  </si>
  <si>
    <t>1.1</t>
  </si>
  <si>
    <t>2.1</t>
  </si>
  <si>
    <t>2.2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</si>
  <si>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</si>
  <si>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реализацию подпрограммы "Подготовка градостроительной и землеустроительной документации на территории Краснодарского края на 2014 год"</t>
  </si>
  <si>
    <t>субсидии на реализацию мероприятий государственной программы Краснодарского края «Развитие культуры» по подпрограмме «Кадровое обеспечение сферы культуры и искусства»</t>
  </si>
  <si>
    <t>Субсидии бюджетам субъектов Российской Федерации и муниципальных образований (межбюджетные субсидии)</t>
  </si>
  <si>
    <t>Капитальный ремонт, ремонт автомобильных дорог общего пользования населенных пунктов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</si>
  <si>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быстровозводимых конструкций, в рамках долгосрочной краевой целевой программы  "Жилище" на 2011-2015 годы</t>
  </si>
  <si>
    <t>6519</t>
  </si>
  <si>
    <t>Субсидии на развитие курортов и туризма Краснодарского края</t>
  </si>
  <si>
    <t>Другие вопросы в области культуры, кинематографии</t>
  </si>
  <si>
    <t>2 02 04000 00 0000 151</t>
  </si>
  <si>
    <t>2 02 04999 10 0000 151</t>
  </si>
  <si>
    <t>Прочие межбюджетные трансферты, передаваемые бюджетам поселений</t>
  </si>
  <si>
    <t>поощрение победителей краевого конкурса на звание "Лучший орган территориального общественного самоуправления"</t>
  </si>
  <si>
    <t>0804</t>
  </si>
  <si>
    <t>6527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</si>
  <si>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2014-2016 годы"</t>
  </si>
  <si>
    <t xml:space="preserve"> 2 02 02051 10 0000 151</t>
  </si>
  <si>
    <t>Субсидии бюджетам поселений на реализацию федеральных целевых программ (реализация мероприятий подпрограммы "Обеспечение жильем молодых семей"  федеральной целевой программы "Жилище" на 2011-2015 годы")</t>
  </si>
  <si>
    <t>Объем поступлений доходов в бюджет поселения по кодам видов (подвидов) доходов и классификации операций сектора государственного управления, относящихся к доходам бюджетов, на 2015 год</t>
  </si>
  <si>
    <t>Безвозмездные поступления из краевого бюджета в 2015 году</t>
  </si>
  <si>
    <t>классификации расходов бюджетов на 2015 год</t>
  </si>
  <si>
    <t>Ведомственная структура расходов бюджета поселения на 2015 год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</si>
  <si>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2015 год</t>
  </si>
  <si>
    <t>дефицитов бюджетов на 2015 год</t>
  </si>
  <si>
    <t xml:space="preserve">              УТВЕРЖДЕНА</t>
  </si>
  <si>
    <t xml:space="preserve"> (тыс.рублей)</t>
  </si>
  <si>
    <t>№                п/п</t>
  </si>
  <si>
    <t>Муниципальные ценные бумаги Апшеронского городского поселения Апшеронского района, всего</t>
  </si>
  <si>
    <t>в том числе:</t>
  </si>
  <si>
    <t>привлечение</t>
  </si>
  <si>
    <t>погашение основной суммы долга</t>
  </si>
  <si>
    <t>Бюджетные кредиты,  привлеченные в бюджет  Апшеронского городского поселения  от кредитных организаций Российской Федерации, всего</t>
  </si>
  <si>
    <t>бюджетные кредиты, привлеченные от кредитных организаций</t>
  </si>
  <si>
    <t>погашение основной суммы долга по бюджетным кредитам, полученным от кредитных организаций</t>
  </si>
  <si>
    <t>Бюджетные кредиты,  привлеченные в бюджет  Апшеронского городского поселения  от других  бюджетов бюджетной системы Российской Федерации, всего</t>
  </si>
  <si>
    <t>бюджетные кредиты, привлеченные из краевого бюджета</t>
  </si>
  <si>
    <t>погашение основной суммы долга по бюджетным кредитам, полученным из краевого бюджета</t>
  </si>
  <si>
    <t xml:space="preserve">Программа муниципальных заимствований муниципального образования Апшеронское городское поселение Апшеронского района на 2015 год </t>
  </si>
  <si>
    <t>1030</t>
  </si>
  <si>
    <t>Реализация мероприятий подпрограммы</t>
  </si>
  <si>
    <t>1040</t>
  </si>
  <si>
    <t>1050</t>
  </si>
  <si>
    <t>1060</t>
  </si>
  <si>
    <t>Обеспечение пожарной безопасности</t>
  </si>
  <si>
    <t>1080</t>
  </si>
  <si>
    <t>1090</t>
  </si>
  <si>
    <t>1111</t>
  </si>
  <si>
    <t>1112</t>
  </si>
  <si>
    <t>1114</t>
  </si>
  <si>
    <t>1116</t>
  </si>
  <si>
    <t>1117</t>
  </si>
  <si>
    <t>17</t>
  </si>
  <si>
    <t>18</t>
  </si>
  <si>
    <t xml:space="preserve">Обеспечение деятельности контрольно счетной палаты муниципального образования </t>
  </si>
  <si>
    <t>2001</t>
  </si>
  <si>
    <t>Контрольно-счетная палата муниципального образования</t>
  </si>
  <si>
    <t>Непрограмные направления деятельности органов местного самоуправления Финансовое обеспечение непредвиденных расходов</t>
  </si>
  <si>
    <t>9001</t>
  </si>
  <si>
    <t>0310</t>
  </si>
  <si>
    <t>Пожарная безопасность</t>
  </si>
  <si>
    <t>Капитальный ремонт и ремонт автомобильных дорог местного значения</t>
  </si>
  <si>
    <t>Доступная среда</t>
  </si>
  <si>
    <t>Развитие и поддержка малого и среднего предпринимательства</t>
  </si>
  <si>
    <t>Обеспечение земельных участков, расположенных на территории поселения, инженерной инфраструктурой в целях жилищного строительства</t>
  </si>
  <si>
    <t>Спортивные и дворовые площадки</t>
  </si>
  <si>
    <t>Профилактика незаконного потребления наркотических средств и психотропных веществ</t>
  </si>
  <si>
    <t>Обеспечение жильём молодых семей</t>
  </si>
  <si>
    <t>Поддержка социально ориентированных некомерческих организаций</t>
  </si>
  <si>
    <t>Социальная поддержка почетных граждан</t>
  </si>
  <si>
    <t>Программа</t>
  </si>
  <si>
    <t>Подпрограмма</t>
  </si>
  <si>
    <t>Направление</t>
  </si>
  <si>
    <t>8</t>
  </si>
  <si>
    <t>9</t>
  </si>
  <si>
    <t xml:space="preserve">        Перечень муниципальных программ и объемы бюджетных ассигнований на их реализацию в 2015 году </t>
  </si>
  <si>
    <t>Отдельные мероприятия муниципальной программы</t>
  </si>
  <si>
    <t>Противодействие коррупции</t>
  </si>
  <si>
    <t>Мероприятия, направленные на осуществление мер по противодействию коррупции</t>
  </si>
  <si>
    <t>1065</t>
  </si>
  <si>
    <t>Оценка недвижимости, признание прав и регулирование отношений по муниципальной собственности</t>
  </si>
  <si>
    <t>Мероприятия по информатизации администрации муниципального образования</t>
  </si>
  <si>
    <t>1182</t>
  </si>
  <si>
    <t>Обеспечение информационной открытости и доступности информации о деятельности органов местного самоуправления</t>
  </si>
  <si>
    <t>1184</t>
  </si>
  <si>
    <t>Мероприятия по развитию территориального общественного самоуправления</t>
  </si>
  <si>
    <t>1183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</si>
  <si>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</si>
  <si>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</si>
  <si>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Подготовка населения и организаций к действиям в чрезвычайной ситуации в мирное и военное время</t>
  </si>
  <si>
    <t>1063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</si>
  <si>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</si>
  <si>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1064</t>
  </si>
  <si>
    <t>Мероприятия по пожарной безопасности</t>
  </si>
  <si>
    <t>Профилактика терроризма и экстремизма в муниципальном образовании</t>
  </si>
  <si>
    <t>1061</t>
  </si>
  <si>
    <t>Мероприятия по профилактике терроризма и экстремизма</t>
  </si>
  <si>
    <t>1130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</si>
  <si>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</si>
  <si>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1191</t>
  </si>
  <si>
    <t>Мероприятия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в муниципальном образовании</t>
  </si>
  <si>
    <t xml:space="preserve">Развитие малого и среднего предпринимательства в муниципальном образовании </t>
  </si>
  <si>
    <t>1140</t>
  </si>
  <si>
    <t>Реализация мероприятий в области строительства, архитектуры и градостроительства</t>
  </si>
  <si>
    <t>1142</t>
  </si>
  <si>
    <t>Благоустройство территорий</t>
  </si>
  <si>
    <t>Реализация мероприятий в сфере жилищного хозяйства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</si>
  <si>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</si>
  <si>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</si>
  <si>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 xml:space="preserve">Энергосбережение и повышение энергетической эффективности муниципального образования </t>
  </si>
  <si>
    <t>Мероприятия по энергосбережению и повышению энергетической эффективности</t>
  </si>
  <si>
    <t>6543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</si>
  <si>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 а также под жилье эконом-класса и жилье из быстровозводимых конструкций</t>
  </si>
  <si>
    <t>Уличное освещение</t>
  </si>
  <si>
    <t>Озеленение</t>
  </si>
  <si>
    <t>1119</t>
  </si>
  <si>
    <t xml:space="preserve">Прочие мероприятия по благоустройству </t>
  </si>
  <si>
    <t>Молодежь Апшеронского района</t>
  </si>
  <si>
    <t>Организация досуга и предоставление услуг организаций культуры, прочие мероприятия в сфере культуры</t>
  </si>
  <si>
    <t>Библиотечное обслуживание населения</t>
  </si>
  <si>
    <t>Музеи</t>
  </si>
  <si>
    <t>Сохранение, использование и популяризация объектов культурного наследия</t>
  </si>
  <si>
    <t>1160</t>
  </si>
  <si>
    <t>Субсидии на поддержку социально ориентированных некоммерческих организаций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</si>
  <si>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</si>
  <si>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Развитие физической культуры и массового спорта</t>
  </si>
  <si>
    <t>1181</t>
  </si>
  <si>
    <t>Процентные платежи по муниципальному долгу</t>
  </si>
  <si>
    <t>Администрация Апшеронского городского поселения  Апшеронского района</t>
  </si>
  <si>
    <t>Совет Апшеронского городского поселения  Апшеронского района</t>
  </si>
  <si>
    <t>2.3</t>
  </si>
  <si>
    <t>2.4</t>
  </si>
  <si>
    <t>2.5</t>
  </si>
  <si>
    <t>2.6</t>
  </si>
  <si>
    <t>2.7</t>
  </si>
  <si>
    <t>2.8</t>
  </si>
  <si>
    <t>2.9</t>
  </si>
  <si>
    <t>ПРИЛОЖЕНИЕ № 5</t>
  </si>
  <si>
    <t>к решению Совета Апшеронского городского</t>
  </si>
  <si>
    <t>от _______________№______</t>
  </si>
  <si>
    <t>"ПРИЛОЖЕНИЕ № 5</t>
  </si>
  <si>
    <t>(в редакции решения Совета Апшеронского</t>
  </si>
  <si>
    <t>городского поселения Апшеронского района</t>
  </si>
  <si>
    <t>от ______________№______)</t>
  </si>
  <si>
    <t>от 30 октября 2014 года № 12</t>
  </si>
  <si>
    <t>от ____________№______</t>
  </si>
  <si>
    <t>"ПРИЛОЖЕНИЕ № 6</t>
  </si>
  <si>
    <t>"ПРИЛОЖЕНИЕ № 7</t>
  </si>
  <si>
    <t>"ПРИЛОЖЕНИЕ № 8</t>
  </si>
  <si>
    <t>"ПРИЛОЖЕНИЕ № 9</t>
  </si>
  <si>
    <t>от ________________ №______</t>
  </si>
  <si>
    <t xml:space="preserve">             "ПРИЛОЖЕНИЕ № 10</t>
  </si>
  <si>
    <t>0901</t>
  </si>
  <si>
    <t xml:space="preserve">Приобретение муниципальными учреждениями движимого имущества </t>
  </si>
  <si>
    <t>Муниципальная программа Апшеронского городского поселения Апшеронского района "Организация муниципального управления"</t>
  </si>
  <si>
    <t>Муниципальная программа Апшеронского городского поселения Апшеронского района  "Организация муниципального управления"</t>
  </si>
  <si>
    <t>Муниципальная программа Апшеронского городского поселения Апшеронского района  "Обеспечение безопасности населения"</t>
  </si>
  <si>
    <t>Муниципальная программа Апшеронского городского поселения Апшеронского района  "Комплексное и устойчивое развитие поселения в сфере строительства и дорожного хозяйства"</t>
  </si>
  <si>
    <t>Муниципальная программа Апшеронского городского поселения Апшеронского района  "Экономическое развитие муниципального образования"</t>
  </si>
  <si>
    <t>Муниципальная программа Апшеронского городского поселения Апшеронского района  "Развитие топливно-энергетического комплекса и жилищно-коммунального хозяйства"</t>
  </si>
  <si>
    <t>Муниципальная программа Апшеронского городского поселения Апшеронского района  "Развитие молодежной политики"</t>
  </si>
  <si>
    <t>Муниципальная программа Апшеронского городского поселения Апшеронского района  "Развитие культуры"</t>
  </si>
  <si>
    <t>Муниципальная программа Апшеронского городского поселения Апшеронского района  "Социальная поддержка граждан"</t>
  </si>
  <si>
    <t>Муниципальная программа Апшеронского городского поселения Апшеронского района  "Развитие физической культуры и спорта"</t>
  </si>
  <si>
    <t>Муниципальная программа Апшеронского городского поселения Апшеронского района  "Управление муниципальным имуществом"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</si>
  <si>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</si>
  <si>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Мероприятия в области строительства, архитектуры и градостроительства</t>
  </si>
  <si>
    <t>Реализация мероприятий муниципальной программы Апшеронского городского поселения Апшеронского района  "Развитие молодежной политики"</t>
  </si>
  <si>
    <t>Реализация мероприятий муниципальной программы Апшеронского городского поселения Апшеронского района  "Развитие культуры"</t>
  </si>
  <si>
    <t>Реализация мероприятий муниципальной программы Апшеронского городского поселения Апшеронского района  "Социальная поддержка граждан"</t>
  </si>
  <si>
    <t>Реализация мероприятий муниципальной программы Апшеронского городского поселения Апшеронского района  "Развитие физической культуры и спорта"</t>
  </si>
  <si>
    <t>Муниципальная программа Апшеронского городского поселения Апшеронского района "Развитие топливно-энергетического комплекса и жилищно-коммунального хозяйства"</t>
  </si>
  <si>
    <t>2 02 03024 13 0000 151</t>
  </si>
  <si>
    <t>2 19 05000 13 0000 151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</si>
  <si>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</si>
  <si>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</si>
  <si>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</si>
  <si>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7</t>
  </si>
  <si>
    <t>992 01 02 00 00 13 0000 710</t>
  </si>
  <si>
    <t>992 01 02 00 00 13 0000 810</t>
  </si>
  <si>
    <t>992 01 05 02 01 13 0000 510</t>
  </si>
  <si>
    <t>992 01 05 02 01 13 0000 610</t>
  </si>
  <si>
    <t xml:space="preserve">Погашение бюджетами городских поселений кредитов от кредитных организаций в валюте Российской Федерации </t>
  </si>
  <si>
    <t>Субвенции бюджетам городских поселений на выполнение передоваемых полномочий субъектов Российской Федерации</t>
  </si>
  <si>
    <t>Возврат остатков субсидий,субвенций и иных межбюджетных трансфертов,имеющих целевое назначение,прошлых лет из бюджетов городских поселений</t>
  </si>
  <si>
    <t>Субсидии на реализацию мероприятий подпрограммы "Обеспечение жильем молодых семей" федеральной целевой программой "Жилище"</t>
  </si>
  <si>
    <t>Субсидии на реализацию мероприятий по капитальному ремонту, ремонту автомобильных дорог общего пользования населенных пунктов</t>
  </si>
  <si>
    <t>Субсидии на реализацию мероприятий государственной программы Краснодарского края "Развитие санаторно-курортного и туристского комплекса Краснодарского края"</t>
  </si>
  <si>
    <t>Субсидии на реализацию мероприятий поподготовке к осенне-зимнему периоду</t>
  </si>
  <si>
    <t>1115</t>
  </si>
  <si>
    <t>Мероприятия по развитию водо-, тепло-, электроснабжения</t>
  </si>
  <si>
    <t>Муниципальная программа Апшеронского городского поселения Апшеронского района «Развитие санаторно-курортного и туристского комплекса»</t>
  </si>
  <si>
    <t>Реализация мероприятий муниципальной программы «Развитие санаторно-курортного и туристского комплекса»</t>
  </si>
  <si>
    <t>1150</t>
  </si>
  <si>
    <t>ПРИЛОЖЕНИЕ № 8</t>
  </si>
  <si>
    <t>от _____________ года № _____)</t>
  </si>
  <si>
    <t>"ПРИЛОЖЕНИЕ № 3</t>
  </si>
  <si>
    <t>"ПРИЛОЖЕНИЕ № 2</t>
  </si>
  <si>
    <t>Денежные обязательства, не исполненные в 2014 году, в связи с отсутствием возможности их финансового обеспечения</t>
  </si>
  <si>
    <t>0902</t>
  </si>
  <si>
    <t>Осуществление муниципальными учреждениями капитального ремонта</t>
  </si>
  <si>
    <t>Реализация мероприятий муниципальной программы "Развитие культуры"</t>
  </si>
  <si>
    <t>992 01 03 01 00 13 0000 710</t>
  </si>
  <si>
    <t>992 01 03 01 00 13 0000 810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</si>
  <si>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</si>
  <si>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</si>
  <si>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6238</t>
  </si>
  <si>
    <t xml:space="preserve"> 2 02 02999 13 0000 151</t>
  </si>
  <si>
    <t>Прочие субсидии бюджетам городских поселений</t>
  </si>
  <si>
    <t xml:space="preserve"> 2 02 02088 13 0002 151</t>
  </si>
  <si>
    <t xml:space="preserve">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</si>
  <si>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</si>
  <si>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</si>
  <si>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6027</t>
  </si>
  <si>
    <t>9502</t>
  </si>
  <si>
    <t>9602</t>
  </si>
  <si>
    <t>Обеспечение мероприятий по переселению граждан из  аварийного жилищного фонда за счет средств бюджетов</t>
  </si>
</sst>
</file>

<file path=xl/styles.xml><?xml version="1.0" encoding="utf-8"?>
<styleSheet xmlns="http://schemas.openxmlformats.org/spreadsheetml/2006/main">
  <numFmts count="10">
    <numFmt numFmtId="164" formatCode="#,##0.00000"/>
    <numFmt numFmtId="165" formatCode="0.00000"/>
    <numFmt numFmtId="166" formatCode="#,##0.0"/>
    <numFmt numFmtId="167" formatCode="_-* #,##0.00_р_._-;\-* #,##0.00_р_._-;_-* \-??_р_._-;_-@_-"/>
    <numFmt numFmtId="168" formatCode="0.0"/>
    <numFmt numFmtId="169" formatCode="0.0000"/>
    <numFmt numFmtId="170" formatCode="0.000000"/>
    <numFmt numFmtId="171" formatCode="_-* #,##0.00000_р_._-;\-* #,##0.00000_р_._-;_-* \-?????_р_._-;_-@_-"/>
    <numFmt numFmtId="172" formatCode="#,##0.0_р_."/>
    <numFmt numFmtId="173" formatCode="#,##0.000"/>
  </numFmts>
  <fonts count="31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Arial Cyr"/>
      <family val="2"/>
      <charset val="204"/>
    </font>
    <font>
      <sz val="14"/>
      <color indexed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26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167" fontId="24" fillId="0" borderId="0" applyFill="0" applyBorder="0" applyAlignment="0" applyProtection="0"/>
    <xf numFmtId="0" fontId="28" fillId="0" borderId="0"/>
  </cellStyleXfs>
  <cellXfs count="304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3" applyFont="1" applyFill="1" applyBorder="1" applyAlignment="1">
      <alignment wrapText="1"/>
    </xf>
    <xf numFmtId="164" fontId="2" fillId="0" borderId="0" xfId="3" applyNumberFormat="1" applyFont="1" applyFill="1"/>
    <xf numFmtId="0" fontId="2" fillId="0" borderId="0" xfId="3" applyFont="1" applyFill="1"/>
    <xf numFmtId="166" fontId="2" fillId="0" borderId="0" xfId="3" applyNumberFormat="1" applyFont="1" applyFill="1"/>
    <xf numFmtId="164" fontId="2" fillId="0" borderId="0" xfId="3" applyNumberFormat="1" applyFont="1" applyFill="1" applyAlignment="1">
      <alignment horizontal="right"/>
    </xf>
    <xf numFmtId="0" fontId="2" fillId="0" borderId="0" xfId="3" applyFont="1"/>
    <xf numFmtId="1" fontId="9" fillId="0" borderId="0" xfId="3" applyNumberFormat="1" applyFont="1"/>
    <xf numFmtId="0" fontId="10" fillId="0" borderId="0" xfId="3" applyFont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 applyFill="1" applyBorder="1"/>
    <xf numFmtId="0" fontId="12" fillId="0" borderId="0" xfId="5" applyFont="1" applyFill="1"/>
    <xf numFmtId="168" fontId="12" fillId="0" borderId="0" xfId="5" applyNumberFormat="1" applyFont="1" applyFill="1"/>
    <xf numFmtId="0" fontId="12" fillId="0" borderId="0" xfId="5" applyFont="1"/>
    <xf numFmtId="0" fontId="2" fillId="0" borderId="0" xfId="5" applyFont="1" applyFill="1"/>
    <xf numFmtId="168" fontId="3" fillId="0" borderId="0" xfId="5" applyNumberFormat="1" applyFont="1" applyFill="1" applyAlignment="1">
      <alignment horizontal="right"/>
    </xf>
    <xf numFmtId="0" fontId="13" fillId="0" borderId="0" xfId="5" applyFont="1" applyFill="1"/>
    <xf numFmtId="169" fontId="14" fillId="0" borderId="0" xfId="5" applyNumberFormat="1" applyFont="1" applyFill="1"/>
    <xf numFmtId="0" fontId="13" fillId="2" borderId="0" xfId="5" applyFont="1" applyFill="1"/>
    <xf numFmtId="170" fontId="12" fillId="0" borderId="0" xfId="5" applyNumberFormat="1" applyFont="1" applyFill="1"/>
    <xf numFmtId="165" fontId="12" fillId="0" borderId="0" xfId="5" applyNumberFormat="1" applyFont="1" applyFill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/>
    <xf numFmtId="165" fontId="15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16" fillId="0" borderId="0" xfId="0" applyNumberFormat="1" applyFont="1" applyFill="1"/>
    <xf numFmtId="0" fontId="5" fillId="0" borderId="0" xfId="0" applyFont="1" applyFill="1"/>
    <xf numFmtId="165" fontId="17" fillId="0" borderId="0" xfId="0" applyNumberFormat="1" applyFont="1" applyFill="1"/>
    <xf numFmtId="0" fontId="7" fillId="0" borderId="1" xfId="0" applyFont="1" applyFill="1" applyBorder="1" applyAlignment="1">
      <alignment wrapText="1"/>
    </xf>
    <xf numFmtId="165" fontId="18" fillId="0" borderId="0" xfId="0" applyNumberFormat="1" applyFont="1" applyFill="1"/>
    <xf numFmtId="165" fontId="5" fillId="0" borderId="0" xfId="0" applyNumberFormat="1" applyFont="1" applyFill="1"/>
    <xf numFmtId="165" fontId="19" fillId="0" borderId="0" xfId="0" applyNumberFormat="1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3" fillId="0" borderId="0" xfId="0" applyFont="1" applyFill="1" applyAlignment="1"/>
    <xf numFmtId="0" fontId="4" fillId="0" borderId="0" xfId="0" applyFont="1" applyFill="1"/>
    <xf numFmtId="165" fontId="7" fillId="0" borderId="0" xfId="0" applyNumberFormat="1" applyFont="1" applyFill="1"/>
    <xf numFmtId="0" fontId="7" fillId="0" borderId="0" xfId="0" applyFont="1" applyFill="1"/>
    <xf numFmtId="0" fontId="21" fillId="0" borderId="0" xfId="5" applyFont="1" applyFill="1"/>
    <xf numFmtId="0" fontId="21" fillId="0" borderId="0" xfId="5" applyFont="1"/>
    <xf numFmtId="0" fontId="3" fillId="0" borderId="0" xfId="5" applyFont="1" applyFill="1"/>
    <xf numFmtId="164" fontId="2" fillId="0" borderId="0" xfId="0" applyNumberFormat="1" applyFont="1" applyFill="1" applyBorder="1" applyAlignment="1">
      <alignment horizontal="right"/>
    </xf>
    <xf numFmtId="10" fontId="2" fillId="0" borderId="0" xfId="5" applyNumberFormat="1" applyFont="1"/>
    <xf numFmtId="165" fontId="21" fillId="0" borderId="0" xfId="5" applyNumberFormat="1" applyFont="1" applyFill="1"/>
    <xf numFmtId="170" fontId="4" fillId="0" borderId="0" xfId="5" applyNumberFormat="1" applyFont="1" applyFill="1"/>
    <xf numFmtId="0" fontId="7" fillId="0" borderId="2" xfId="5" applyFont="1" applyFill="1" applyBorder="1" applyAlignment="1">
      <alignment horizontal="center" vertical="top"/>
    </xf>
    <xf numFmtId="0" fontId="7" fillId="0" borderId="3" xfId="5" applyFont="1" applyFill="1" applyBorder="1" applyAlignment="1">
      <alignment wrapText="1"/>
    </xf>
    <xf numFmtId="0" fontId="5" fillId="0" borderId="0" xfId="5" applyFont="1" applyFill="1"/>
    <xf numFmtId="171" fontId="5" fillId="0" borderId="0" xfId="5" applyNumberFormat="1" applyFont="1" applyFill="1"/>
    <xf numFmtId="165" fontId="5" fillId="0" borderId="0" xfId="5" applyNumberFormat="1" applyFont="1" applyFill="1" applyAlignment="1">
      <alignment shrinkToFit="1"/>
    </xf>
    <xf numFmtId="0" fontId="7" fillId="0" borderId="3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wrapText="1"/>
    </xf>
    <xf numFmtId="0" fontId="22" fillId="0" borderId="0" xfId="5" applyFont="1" applyFill="1"/>
    <xf numFmtId="0" fontId="23" fillId="0" borderId="0" xfId="5" applyFont="1" applyFill="1"/>
    <xf numFmtId="0" fontId="3" fillId="0" borderId="0" xfId="5" applyFont="1"/>
    <xf numFmtId="0" fontId="2" fillId="0" borderId="0" xfId="5" applyFont="1" applyFill="1" applyBorder="1"/>
    <xf numFmtId="0" fontId="20" fillId="0" borderId="0" xfId="0" applyFont="1" applyFill="1" applyBorder="1"/>
    <xf numFmtId="166" fontId="2" fillId="0" borderId="0" xfId="0" applyNumberFormat="1" applyFont="1" applyFill="1" applyAlignment="1">
      <alignment horizontal="right"/>
    </xf>
    <xf numFmtId="1" fontId="8" fillId="0" borderId="0" xfId="4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/>
    <xf numFmtId="49" fontId="2" fillId="0" borderId="0" xfId="0" applyNumberFormat="1" applyFont="1" applyFill="1" applyAlignment="1">
      <alignment vertical="top" wrapText="1"/>
    </xf>
    <xf numFmtId="0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/>
    <xf numFmtId="0" fontId="8" fillId="0" borderId="0" xfId="0" applyFont="1" applyFill="1"/>
    <xf numFmtId="165" fontId="25" fillId="0" borderId="0" xfId="0" applyNumberFormat="1" applyFont="1" applyFill="1"/>
    <xf numFmtId="0" fontId="7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0" fontId="11" fillId="0" borderId="0" xfId="0" applyFont="1" applyFill="1" applyBorder="1"/>
    <xf numFmtId="49" fontId="8" fillId="0" borderId="0" xfId="0" applyNumberFormat="1" applyFont="1" applyFill="1" applyBorder="1"/>
    <xf numFmtId="168" fontId="11" fillId="0" borderId="0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168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vertical="center"/>
    </xf>
    <xf numFmtId="168" fontId="7" fillId="3" borderId="5" xfId="0" applyNumberFormat="1" applyFont="1" applyFill="1" applyBorder="1" applyAlignment="1">
      <alignment horizontal="right"/>
    </xf>
    <xf numFmtId="168" fontId="7" fillId="0" borderId="5" xfId="0" applyNumberFormat="1" applyFont="1" applyFill="1" applyBorder="1"/>
    <xf numFmtId="168" fontId="7" fillId="3" borderId="5" xfId="0" applyNumberFormat="1" applyFont="1" applyFill="1" applyBorder="1"/>
    <xf numFmtId="49" fontId="7" fillId="0" borderId="5" xfId="0" applyNumberFormat="1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wrapText="1"/>
    </xf>
    <xf numFmtId="0" fontId="7" fillId="0" borderId="6" xfId="5" applyFont="1" applyFill="1" applyBorder="1" applyAlignment="1">
      <alignment horizontal="center" vertical="top"/>
    </xf>
    <xf numFmtId="0" fontId="7" fillId="0" borderId="6" xfId="5" applyFont="1" applyFill="1" applyBorder="1" applyAlignment="1">
      <alignment wrapText="1"/>
    </xf>
    <xf numFmtId="172" fontId="7" fillId="0" borderId="6" xfId="6" applyNumberFormat="1" applyFont="1" applyFill="1" applyBorder="1" applyAlignment="1" applyProtection="1">
      <alignment horizontal="center"/>
    </xf>
    <xf numFmtId="172" fontId="7" fillId="0" borderId="3" xfId="6" applyNumberFormat="1" applyFont="1" applyFill="1" applyBorder="1" applyAlignment="1" applyProtection="1">
      <alignment horizontal="center"/>
    </xf>
    <xf numFmtId="172" fontId="7" fillId="0" borderId="3" xfId="5" applyNumberFormat="1" applyFont="1" applyFill="1" applyBorder="1" applyAlignment="1">
      <alignment horizontal="center"/>
    </xf>
    <xf numFmtId="172" fontId="7" fillId="0" borderId="4" xfId="5" applyNumberFormat="1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166" fontId="7" fillId="0" borderId="6" xfId="3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wrapText="1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166" fontId="7" fillId="0" borderId="5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166" fontId="7" fillId="0" borderId="5" xfId="0" applyNumberFormat="1" applyFont="1" applyFill="1" applyBorder="1"/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166" fontId="7" fillId="0" borderId="5" xfId="3" applyNumberFormat="1" applyFont="1" applyFill="1" applyBorder="1" applyAlignment="1">
      <alignment horizontal="right"/>
    </xf>
    <xf numFmtId="166" fontId="7" fillId="0" borderId="5" xfId="3" applyNumberFormat="1" applyFont="1" applyFill="1" applyBorder="1"/>
    <xf numFmtId="0" fontId="7" fillId="0" borderId="5" xfId="3" applyFont="1" applyFill="1" applyBorder="1" applyAlignment="1">
      <alignment horizontal="center" vertical="top"/>
    </xf>
    <xf numFmtId="0" fontId="7" fillId="0" borderId="5" xfId="3" applyFont="1" applyFill="1" applyBorder="1"/>
    <xf numFmtId="0" fontId="7" fillId="0" borderId="5" xfId="0" applyFont="1" applyBorder="1"/>
    <xf numFmtId="0" fontId="7" fillId="0" borderId="5" xfId="0" applyFont="1" applyBorder="1" applyAlignment="1"/>
    <xf numFmtId="168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166" fontId="7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0" xfId="5" applyFont="1" applyFill="1"/>
    <xf numFmtId="0" fontId="8" fillId="0" borderId="0" xfId="5" applyFont="1"/>
    <xf numFmtId="164" fontId="2" fillId="0" borderId="0" xfId="0" applyNumberFormat="1" applyFont="1" applyFill="1" applyBorder="1" applyAlignment="1"/>
    <xf numFmtId="166" fontId="7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horizontal="left"/>
    </xf>
    <xf numFmtId="49" fontId="29" fillId="0" borderId="5" xfId="0" applyNumberFormat="1" applyFont="1" applyFill="1" applyBorder="1"/>
    <xf numFmtId="49" fontId="29" fillId="0" borderId="5" xfId="0" applyNumberFormat="1" applyFont="1" applyFill="1" applyBorder="1" applyAlignment="1">
      <alignment horizontal="left"/>
    </xf>
    <xf numFmtId="49" fontId="7" fillId="0" borderId="14" xfId="0" applyNumberFormat="1" applyFont="1" applyFill="1" applyBorder="1"/>
    <xf numFmtId="49" fontId="27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/>
    <xf numFmtId="0" fontId="7" fillId="3" borderId="5" xfId="0" applyFont="1" applyFill="1" applyBorder="1" applyAlignment="1">
      <alignment wrapText="1"/>
    </xf>
    <xf numFmtId="49" fontId="7" fillId="3" borderId="14" xfId="0" applyNumberFormat="1" applyFont="1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165" fontId="15" fillId="3" borderId="0" xfId="0" applyNumberFormat="1" applyFont="1" applyFill="1"/>
    <xf numFmtId="0" fontId="3" fillId="3" borderId="0" xfId="0" applyFont="1" applyFill="1"/>
    <xf numFmtId="0" fontId="7" fillId="0" borderId="9" xfId="0" applyFont="1" applyFill="1" applyBorder="1" applyAlignment="1">
      <alignment horizontal="center" wrapText="1"/>
    </xf>
    <xf numFmtId="0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30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0" fontId="2" fillId="0" borderId="0" xfId="5" applyFont="1"/>
    <xf numFmtId="166" fontId="7" fillId="0" borderId="5" xfId="6" applyNumberFormat="1" applyFont="1" applyFill="1" applyBorder="1" applyAlignment="1" applyProtection="1"/>
    <xf numFmtId="49" fontId="7" fillId="0" borderId="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6" fontId="7" fillId="0" borderId="1" xfId="3" applyNumberFormat="1" applyFont="1" applyFill="1" applyBorder="1" applyAlignment="1">
      <alignment horizontal="right"/>
    </xf>
    <xf numFmtId="166" fontId="7" fillId="0" borderId="1" xfId="3" applyNumberFormat="1" applyFont="1" applyFill="1" applyBorder="1"/>
    <xf numFmtId="166" fontId="7" fillId="0" borderId="17" xfId="3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 vertical="center"/>
    </xf>
    <xf numFmtId="0" fontId="8" fillId="0" borderId="0" xfId="7" applyFont="1"/>
    <xf numFmtId="0" fontId="8" fillId="0" borderId="0" xfId="7" applyFont="1" applyAlignment="1">
      <alignment wrapText="1"/>
    </xf>
    <xf numFmtId="0" fontId="7" fillId="0" borderId="0" xfId="7" applyFont="1"/>
    <xf numFmtId="0" fontId="7" fillId="0" borderId="0" xfId="7" applyFont="1" applyAlignment="1">
      <alignment wrapText="1"/>
    </xf>
    <xf numFmtId="165" fontId="7" fillId="0" borderId="0" xfId="7" applyNumberFormat="1" applyFont="1" applyAlignment="1">
      <alignment horizontal="right"/>
    </xf>
    <xf numFmtId="0" fontId="7" fillId="0" borderId="10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justify" vertical="top" wrapText="1"/>
    </xf>
    <xf numFmtId="1" fontId="7" fillId="0" borderId="5" xfId="7" applyNumberFormat="1" applyFont="1" applyBorder="1" applyAlignment="1">
      <alignment horizontal="center" wrapText="1"/>
    </xf>
    <xf numFmtId="0" fontId="8" fillId="0" borderId="0" xfId="7" applyFont="1" applyBorder="1"/>
    <xf numFmtId="0" fontId="7" fillId="0" borderId="5" xfId="7" applyFont="1" applyBorder="1" applyAlignment="1">
      <alignment horizontal="center" wrapText="1"/>
    </xf>
    <xf numFmtId="0" fontId="7" fillId="0" borderId="5" xfId="7" applyFont="1" applyBorder="1" applyAlignment="1">
      <alignment wrapText="1"/>
    </xf>
    <xf numFmtId="0" fontId="8" fillId="0" borderId="0" xfId="7" applyFont="1" applyBorder="1" applyAlignment="1">
      <alignment horizontal="center" wrapText="1"/>
    </xf>
    <xf numFmtId="0" fontId="7" fillId="0" borderId="5" xfId="7" applyFont="1" applyBorder="1" applyAlignment="1">
      <alignment horizontal="center"/>
    </xf>
    <xf numFmtId="168" fontId="7" fillId="0" borderId="5" xfId="7" applyNumberFormat="1" applyFont="1" applyBorder="1" applyAlignment="1">
      <alignment horizontal="center"/>
    </xf>
    <xf numFmtId="0" fontId="7" fillId="0" borderId="18" xfId="7" applyFont="1" applyBorder="1" applyAlignment="1">
      <alignment horizontal="center" wrapText="1"/>
    </xf>
    <xf numFmtId="168" fontId="7" fillId="0" borderId="18" xfId="7" applyNumberFormat="1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7" applyFont="1" applyAlignment="1">
      <alignment horizontal="right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justify"/>
    </xf>
    <xf numFmtId="0" fontId="7" fillId="0" borderId="0" xfId="7" applyFont="1" applyBorder="1" applyAlignment="1">
      <alignment wrapText="1"/>
    </xf>
    <xf numFmtId="168" fontId="7" fillId="0" borderId="0" xfId="7" applyNumberFormat="1" applyFont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/>
    <xf numFmtId="49" fontId="7" fillId="0" borderId="9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3" fontId="7" fillId="0" borderId="1" xfId="3" applyNumberFormat="1" applyFont="1" applyFill="1" applyBorder="1"/>
    <xf numFmtId="4" fontId="7" fillId="0" borderId="1" xfId="3" applyNumberFormat="1" applyFont="1" applyFill="1" applyBorder="1"/>
    <xf numFmtId="0" fontId="7" fillId="0" borderId="17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 vertical="top"/>
    </xf>
    <xf numFmtId="0" fontId="2" fillId="0" borderId="5" xfId="3" applyFont="1" applyBorder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49" fontId="7" fillId="0" borderId="0" xfId="0" applyNumberFormat="1" applyFont="1" applyFill="1" applyBorder="1" applyAlignment="1">
      <alignment horizontal="left"/>
    </xf>
    <xf numFmtId="0" fontId="8" fillId="0" borderId="0" xfId="3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8" fillId="0" borderId="0" xfId="5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8" fillId="0" borderId="0" xfId="4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0" fontId="8" fillId="0" borderId="0" xfId="7" applyFont="1" applyAlignment="1">
      <alignment horizontal="right" wrapText="1"/>
    </xf>
    <xf numFmtId="164" fontId="8" fillId="0" borderId="0" xfId="1" applyNumberFormat="1" applyFont="1" applyFill="1" applyAlignment="1">
      <alignment horizontal="right"/>
    </xf>
    <xf numFmtId="0" fontId="7" fillId="0" borderId="5" xfId="7" applyFont="1" applyBorder="1" applyAlignment="1">
      <alignment horizontal="center" vertical="justify"/>
    </xf>
    <xf numFmtId="0" fontId="8" fillId="0" borderId="0" xfId="7" applyFont="1" applyAlignment="1">
      <alignment horizontal="center" wrapText="1"/>
    </xf>
    <xf numFmtId="0" fontId="7" fillId="0" borderId="12" xfId="7" applyFont="1" applyBorder="1" applyAlignment="1">
      <alignment horizontal="center" vertical="justify" wrapText="1"/>
    </xf>
    <xf numFmtId="0" fontId="7" fillId="0" borderId="12" xfId="1" applyFont="1" applyBorder="1" applyAlignment="1">
      <alignment horizontal="center" vertical="justify" wrapText="1"/>
    </xf>
    <xf numFmtId="166" fontId="8" fillId="0" borderId="0" xfId="3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</cellXfs>
  <cellStyles count="8"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Обычный_расчеты к бю.джету1" xfId="4"/>
    <cellStyle name="Обычный_Функциональная структура расходов бюджета на 2005 год" xfId="5"/>
    <cellStyle name="Обычный_Функциональная структура расходов бюджета на 2005 год 2" xfId="7"/>
    <cellStyle name="Финансовый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view="pageBreakPreview" topLeftCell="A24" zoomScaleNormal="75" zoomScaleSheetLayoutView="100" workbookViewId="0">
      <selection activeCell="C36" sqref="C36"/>
    </sheetView>
  </sheetViews>
  <sheetFormatPr defaultRowHeight="18.75"/>
  <cols>
    <col min="1" max="1" width="29" style="9" customWidth="1"/>
    <col min="2" max="2" width="44.140625" style="7" customWidth="1"/>
    <col min="3" max="3" width="13.28515625" style="10" customWidth="1"/>
    <col min="4" max="4" width="30.7109375" style="9" customWidth="1"/>
    <col min="5" max="16384" width="9.140625" style="9"/>
  </cols>
  <sheetData>
    <row r="1" spans="1:3">
      <c r="B1" s="26"/>
      <c r="C1" s="257" t="s">
        <v>0</v>
      </c>
    </row>
    <row r="2" spans="1:3">
      <c r="B2" s="26"/>
      <c r="C2" s="257" t="s">
        <v>375</v>
      </c>
    </row>
    <row r="3" spans="1:3">
      <c r="B3" s="23"/>
      <c r="C3" s="257" t="s">
        <v>1</v>
      </c>
    </row>
    <row r="4" spans="1:3">
      <c r="B4" s="270" t="s">
        <v>376</v>
      </c>
      <c r="C4" s="270"/>
    </row>
    <row r="6" spans="1:3">
      <c r="B6" s="26"/>
      <c r="C6" s="257" t="s">
        <v>434</v>
      </c>
    </row>
    <row r="7" spans="1:3">
      <c r="B7" s="269" t="s">
        <v>2</v>
      </c>
      <c r="C7" s="269"/>
    </row>
    <row r="8" spans="1:3">
      <c r="B8" s="26"/>
      <c r="C8" s="2" t="s">
        <v>3</v>
      </c>
    </row>
    <row r="9" spans="1:3">
      <c r="B9" s="23"/>
      <c r="C9" s="2" t="s">
        <v>1</v>
      </c>
    </row>
    <row r="10" spans="1:3">
      <c r="B10" s="270" t="s">
        <v>381</v>
      </c>
      <c r="C10" s="270"/>
    </row>
    <row r="11" spans="1:3">
      <c r="B11" s="271" t="s">
        <v>378</v>
      </c>
      <c r="C11" s="271"/>
    </row>
    <row r="12" spans="1:3">
      <c r="B12" s="271" t="s">
        <v>379</v>
      </c>
      <c r="C12" s="271"/>
    </row>
    <row r="13" spans="1:3">
      <c r="B13" s="270" t="s">
        <v>432</v>
      </c>
      <c r="C13" s="270"/>
    </row>
    <row r="15" spans="1:3" ht="77.25" customHeight="1">
      <c r="A15" s="266" t="s">
        <v>256</v>
      </c>
      <c r="B15" s="266"/>
      <c r="C15" s="266"/>
    </row>
    <row r="17" spans="1:3">
      <c r="C17" s="11" t="s">
        <v>4</v>
      </c>
    </row>
    <row r="18" spans="1:3">
      <c r="A18" s="130" t="s">
        <v>5</v>
      </c>
      <c r="B18" s="131" t="s">
        <v>6</v>
      </c>
      <c r="C18" s="132" t="s">
        <v>7</v>
      </c>
    </row>
    <row r="19" spans="1:3">
      <c r="A19" s="133">
        <v>1</v>
      </c>
      <c r="B19" s="134">
        <v>2</v>
      </c>
      <c r="C19" s="134">
        <v>3</v>
      </c>
    </row>
    <row r="20" spans="1:3" ht="24.75" customHeight="1">
      <c r="A20" s="100" t="s">
        <v>8</v>
      </c>
      <c r="B20" s="102" t="s">
        <v>9</v>
      </c>
      <c r="C20" s="135">
        <f>C21+C23+C25+C27+C28+C30+C32+C24+C26+C29+C31+C22</f>
        <v>111010</v>
      </c>
    </row>
    <row r="21" spans="1:3" ht="24.75" customHeight="1">
      <c r="A21" s="136" t="s">
        <v>10</v>
      </c>
      <c r="B21" s="86" t="s">
        <v>11</v>
      </c>
      <c r="C21" s="135">
        <v>34000</v>
      </c>
    </row>
    <row r="22" spans="1:3" ht="145.5" customHeight="1">
      <c r="A22" s="128" t="s">
        <v>204</v>
      </c>
      <c r="B22" s="86" t="s">
        <v>205</v>
      </c>
      <c r="C22" s="158">
        <v>6600</v>
      </c>
    </row>
    <row r="23" spans="1:3" ht="25.5" customHeight="1">
      <c r="A23" s="136" t="s">
        <v>12</v>
      </c>
      <c r="B23" s="86" t="s">
        <v>13</v>
      </c>
      <c r="C23" s="135">
        <v>1300</v>
      </c>
    </row>
    <row r="24" spans="1:3" ht="69" customHeight="1">
      <c r="A24" s="136" t="s">
        <v>14</v>
      </c>
      <c r="B24" s="86" t="s">
        <v>15</v>
      </c>
      <c r="C24" s="135">
        <v>7000</v>
      </c>
    </row>
    <row r="25" spans="1:3" hidden="1">
      <c r="A25" s="136" t="s">
        <v>16</v>
      </c>
      <c r="B25" s="86" t="s">
        <v>17</v>
      </c>
      <c r="C25" s="135">
        <v>0</v>
      </c>
    </row>
    <row r="26" spans="1:3">
      <c r="A26" s="136" t="s">
        <v>18</v>
      </c>
      <c r="B26" s="86" t="s">
        <v>19</v>
      </c>
      <c r="C26" s="135">
        <v>32500</v>
      </c>
    </row>
    <row r="27" spans="1:3" ht="117" customHeight="1">
      <c r="A27" s="136" t="s">
        <v>177</v>
      </c>
      <c r="B27" s="86" t="s">
        <v>178</v>
      </c>
      <c r="C27" s="135">
        <v>9000</v>
      </c>
    </row>
    <row r="28" spans="1:3" ht="104.25" customHeight="1">
      <c r="A28" s="136" t="s">
        <v>20</v>
      </c>
      <c r="B28" s="86" t="s">
        <v>166</v>
      </c>
      <c r="C28" s="135">
        <v>10000</v>
      </c>
    </row>
    <row r="29" spans="1:3" ht="51.75" customHeight="1">
      <c r="A29" s="136" t="s">
        <v>179</v>
      </c>
      <c r="B29" s="86" t="s">
        <v>180</v>
      </c>
      <c r="C29" s="135">
        <v>60</v>
      </c>
    </row>
    <row r="30" spans="1:3" ht="132.75" customHeight="1">
      <c r="A30" s="136" t="s">
        <v>188</v>
      </c>
      <c r="B30" s="86" t="s">
        <v>187</v>
      </c>
      <c r="C30" s="135">
        <v>4000</v>
      </c>
    </row>
    <row r="31" spans="1:3" ht="85.5" customHeight="1">
      <c r="A31" s="136" t="s">
        <v>153</v>
      </c>
      <c r="B31" s="86" t="s">
        <v>186</v>
      </c>
      <c r="C31" s="135">
        <f>1900+4400</f>
        <v>6300</v>
      </c>
    </row>
    <row r="32" spans="1:3" ht="24" customHeight="1">
      <c r="A32" s="128" t="s">
        <v>21</v>
      </c>
      <c r="B32" s="137" t="s">
        <v>22</v>
      </c>
      <c r="C32" s="135">
        <v>250</v>
      </c>
    </row>
    <row r="33" spans="1:6" s="12" customFormat="1" ht="24.75" customHeight="1">
      <c r="A33" s="138" t="s">
        <v>23</v>
      </c>
      <c r="B33" s="129" t="s">
        <v>24</v>
      </c>
      <c r="C33" s="139">
        <f>C34-C39</f>
        <v>68172.442739999999</v>
      </c>
    </row>
    <row r="34" spans="1:6" s="12" customFormat="1" ht="57" customHeight="1">
      <c r="A34" s="138" t="s">
        <v>25</v>
      </c>
      <c r="B34" s="129" t="s">
        <v>26</v>
      </c>
      <c r="C34" s="140">
        <f>C35+C37+C36+C38</f>
        <v>68544.399999999994</v>
      </c>
      <c r="E34" s="13"/>
      <c r="F34" s="13"/>
    </row>
    <row r="35" spans="1:6" s="12" customFormat="1" ht="56.25" hidden="1" customHeight="1">
      <c r="A35" s="138" t="s">
        <v>199</v>
      </c>
      <c r="B35" s="129" t="s">
        <v>200</v>
      </c>
      <c r="C35" s="140">
        <f>'[1]прил. 3 пост.  (безв.-14)'!C14</f>
        <v>0</v>
      </c>
      <c r="E35" s="13"/>
      <c r="F35" s="13"/>
    </row>
    <row r="36" spans="1:6" s="14" customFormat="1" ht="48">
      <c r="A36" s="138" t="s">
        <v>27</v>
      </c>
      <c r="B36" s="129" t="s">
        <v>28</v>
      </c>
      <c r="C36" s="140">
        <f>'прил. 3 пост.  (безв.-15)'!C22</f>
        <v>68532</v>
      </c>
    </row>
    <row r="37" spans="1:6" s="12" customFormat="1" ht="48">
      <c r="A37" s="141" t="s">
        <v>29</v>
      </c>
      <c r="B37" s="129" t="s">
        <v>30</v>
      </c>
      <c r="C37" s="140">
        <f>'прил. 3 пост.  (безв.-15)'!C33</f>
        <v>12.4</v>
      </c>
    </row>
    <row r="38" spans="1:6" s="12" customFormat="1" hidden="1">
      <c r="A38" s="138" t="s">
        <v>31</v>
      </c>
      <c r="B38" s="129" t="s">
        <v>32</v>
      </c>
      <c r="C38" s="140">
        <f>'прил. 3 пост.  (безв.-15)'!C37</f>
        <v>0</v>
      </c>
    </row>
    <row r="39" spans="1:6" s="12" customFormat="1" ht="83.25" customHeight="1">
      <c r="A39" s="141" t="s">
        <v>33</v>
      </c>
      <c r="B39" s="129" t="s">
        <v>34</v>
      </c>
      <c r="C39" s="140">
        <f>'прил. 3 пост.  (безв.-15)'!C40</f>
        <v>371.95726000000002</v>
      </c>
    </row>
    <row r="40" spans="1:6" s="12" customFormat="1">
      <c r="A40" s="142"/>
      <c r="B40" s="86" t="s">
        <v>35</v>
      </c>
      <c r="C40" s="197">
        <f>C33+C20</f>
        <v>179182.44274</v>
      </c>
    </row>
    <row r="41" spans="1:6">
      <c r="A41" s="267" t="s">
        <v>201</v>
      </c>
      <c r="B41" s="267"/>
      <c r="C41" s="267"/>
    </row>
    <row r="42" spans="1:6">
      <c r="A42" s="268"/>
      <c r="B42" s="268"/>
      <c r="C42" s="268"/>
    </row>
    <row r="43" spans="1:6">
      <c r="A43" s="268"/>
      <c r="B43" s="268"/>
      <c r="C43" s="268"/>
    </row>
    <row r="44" spans="1:6">
      <c r="A44" s="6"/>
    </row>
    <row r="45" spans="1:6">
      <c r="A45" s="6"/>
    </row>
    <row r="46" spans="1:6" s="12" customFormat="1">
      <c r="A46" s="6" t="s">
        <v>181</v>
      </c>
      <c r="B46" s="7"/>
      <c r="C46" s="8"/>
    </row>
    <row r="47" spans="1:6" s="12" customFormat="1">
      <c r="A47" s="6" t="s">
        <v>36</v>
      </c>
      <c r="B47" s="7"/>
      <c r="C47" s="2" t="s">
        <v>164</v>
      </c>
    </row>
    <row r="49" spans="2:9">
      <c r="D49" s="6"/>
      <c r="E49" s="1"/>
      <c r="F49" s="1"/>
      <c r="G49" s="1"/>
      <c r="H49" s="15"/>
      <c r="I49" s="1"/>
    </row>
    <row r="50" spans="2:9">
      <c r="B50" s="16"/>
      <c r="C50" s="17"/>
      <c r="D50" s="6"/>
      <c r="E50" s="1"/>
      <c r="F50" s="1"/>
      <c r="G50" s="1"/>
      <c r="H50" s="1"/>
    </row>
    <row r="51" spans="2:9">
      <c r="B51" s="16"/>
      <c r="C51" s="17"/>
    </row>
  </sheetData>
  <sheetProtection selectLockedCells="1" selectUnlockedCells="1"/>
  <mergeCells count="8">
    <mergeCell ref="A15:C15"/>
    <mergeCell ref="A41:C43"/>
    <mergeCell ref="B7:C7"/>
    <mergeCell ref="B13:C13"/>
    <mergeCell ref="B4:C4"/>
    <mergeCell ref="B10:C10"/>
    <mergeCell ref="B11:C11"/>
    <mergeCell ref="B12:C12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J55"/>
  <sheetViews>
    <sheetView view="pageBreakPreview" topLeftCell="A40" zoomScaleNormal="75" zoomScaleSheetLayoutView="100" workbookViewId="0">
      <selection activeCell="B45" sqref="B45"/>
    </sheetView>
  </sheetViews>
  <sheetFormatPr defaultRowHeight="18.75"/>
  <cols>
    <col min="1" max="1" width="28" style="9" customWidth="1"/>
    <col min="2" max="2" width="45.140625" style="7" customWidth="1"/>
    <col min="3" max="3" width="13.42578125" style="8" customWidth="1"/>
    <col min="4" max="4" width="20.7109375" style="12" customWidth="1"/>
    <col min="5" max="5" width="30.7109375" style="12" customWidth="1"/>
    <col min="6" max="16384" width="9.140625" style="12"/>
  </cols>
  <sheetData>
    <row r="1" spans="1:4">
      <c r="B1" s="26"/>
      <c r="C1" s="257" t="s">
        <v>37</v>
      </c>
    </row>
    <row r="2" spans="1:4">
      <c r="B2" s="26"/>
      <c r="C2" s="257" t="s">
        <v>375</v>
      </c>
    </row>
    <row r="3" spans="1:4">
      <c r="B3" s="23"/>
      <c r="C3" s="257" t="s">
        <v>1</v>
      </c>
    </row>
    <row r="4" spans="1:4">
      <c r="B4" s="270" t="s">
        <v>376</v>
      </c>
      <c r="C4" s="270"/>
    </row>
    <row r="5" spans="1:4">
      <c r="C5" s="10"/>
    </row>
    <row r="6" spans="1:4">
      <c r="B6" s="26"/>
      <c r="C6" s="257" t="s">
        <v>433</v>
      </c>
    </row>
    <row r="7" spans="1:4">
      <c r="B7" s="269" t="s">
        <v>175</v>
      </c>
      <c r="C7" s="269"/>
    </row>
    <row r="8" spans="1:4">
      <c r="B8" s="26"/>
      <c r="C8" s="257" t="s">
        <v>3</v>
      </c>
    </row>
    <row r="9" spans="1:4">
      <c r="B9" s="23"/>
      <c r="C9" s="257" t="s">
        <v>1</v>
      </c>
    </row>
    <row r="10" spans="1:4" ht="24.75" customHeight="1">
      <c r="B10" s="270" t="s">
        <v>381</v>
      </c>
      <c r="C10" s="270"/>
    </row>
    <row r="11" spans="1:4" s="9" customFormat="1">
      <c r="B11" s="271" t="s">
        <v>378</v>
      </c>
      <c r="C11" s="271"/>
    </row>
    <row r="12" spans="1:4" s="9" customFormat="1">
      <c r="B12" s="271" t="s">
        <v>379</v>
      </c>
      <c r="C12" s="271"/>
    </row>
    <row r="13" spans="1:4" s="9" customFormat="1">
      <c r="B13" s="270" t="s">
        <v>432</v>
      </c>
      <c r="C13" s="270"/>
    </row>
    <row r="14" spans="1:4">
      <c r="B14" s="16"/>
      <c r="C14" s="11"/>
    </row>
    <row r="15" spans="1:4" ht="37.5" customHeight="1">
      <c r="A15" s="266" t="s">
        <v>257</v>
      </c>
      <c r="B15" s="266"/>
      <c r="C15" s="266"/>
      <c r="D15" s="18"/>
    </row>
    <row r="17" spans="1:5">
      <c r="C17" s="8" t="s">
        <v>4</v>
      </c>
    </row>
    <row r="18" spans="1:5">
      <c r="A18" s="121" t="s">
        <v>5</v>
      </c>
      <c r="B18" s="122" t="s">
        <v>6</v>
      </c>
      <c r="C18" s="123" t="s">
        <v>7</v>
      </c>
    </row>
    <row r="19" spans="1:5">
      <c r="A19" s="124">
        <v>1</v>
      </c>
      <c r="B19" s="122">
        <v>2</v>
      </c>
      <c r="C19" s="122">
        <v>3</v>
      </c>
    </row>
    <row r="20" spans="1:5">
      <c r="A20" s="125" t="s">
        <v>23</v>
      </c>
      <c r="B20" s="5" t="s">
        <v>24</v>
      </c>
      <c r="C20" s="202">
        <f>C21-C40</f>
        <v>68172.442739999999</v>
      </c>
    </row>
    <row r="21" spans="1:5" ht="48">
      <c r="A21" s="126" t="s">
        <v>25</v>
      </c>
      <c r="B21" s="5" t="s">
        <v>26</v>
      </c>
      <c r="C21" s="203">
        <f>C33+C22+C37</f>
        <v>68544.399999999994</v>
      </c>
      <c r="D21" s="13"/>
      <c r="E21" s="13"/>
    </row>
    <row r="22" spans="1:5" ht="48">
      <c r="A22" s="138" t="s">
        <v>27</v>
      </c>
      <c r="B22" s="129" t="s">
        <v>241</v>
      </c>
      <c r="C22" s="202">
        <f>C26+C24+C25+C23</f>
        <v>68532</v>
      </c>
      <c r="D22" s="13"/>
      <c r="E22" s="13"/>
    </row>
    <row r="23" spans="1:5" ht="95.25" hidden="1">
      <c r="A23" s="138" t="s">
        <v>254</v>
      </c>
      <c r="B23" s="129" t="s">
        <v>255</v>
      </c>
      <c r="C23" s="204">
        <v>0</v>
      </c>
      <c r="D23" s="13"/>
      <c r="E23" s="13"/>
    </row>
    <row r="24" spans="1:5" ht="111" customHeight="1">
      <c r="A24" s="138" t="s">
        <v>446</v>
      </c>
      <c r="B24" s="129" t="s">
        <v>448</v>
      </c>
      <c r="C24" s="204">
        <v>21712</v>
      </c>
      <c r="D24" s="13"/>
      <c r="E24" s="13"/>
    </row>
    <row r="25" spans="1:5" ht="64.5" customHeight="1">
      <c r="A25" s="138" t="s">
        <v>447</v>
      </c>
      <c r="B25" s="201" t="s">
        <v>449</v>
      </c>
      <c r="C25" s="202">
        <v>18978.8</v>
      </c>
      <c r="D25" s="13"/>
      <c r="E25" s="13"/>
    </row>
    <row r="26" spans="1:5" ht="32.25">
      <c r="A26" s="138" t="s">
        <v>444</v>
      </c>
      <c r="B26" s="5" t="s">
        <v>445</v>
      </c>
      <c r="C26" s="205">
        <f>C27+C28+C29+C30+C31</f>
        <v>27841.200000000001</v>
      </c>
      <c r="D26" s="13"/>
      <c r="E26" s="13"/>
    </row>
    <row r="27" spans="1:5" ht="79.5">
      <c r="A27" s="127" t="s">
        <v>38</v>
      </c>
      <c r="B27" s="5" t="s">
        <v>240</v>
      </c>
      <c r="C27" s="203">
        <v>7352.2</v>
      </c>
    </row>
    <row r="28" spans="1:5" ht="79.5" hidden="1">
      <c r="A28" s="127"/>
      <c r="B28" s="5" t="s">
        <v>239</v>
      </c>
      <c r="C28" s="203">
        <v>0</v>
      </c>
    </row>
    <row r="29" spans="1:5" ht="126.75" hidden="1">
      <c r="A29" s="127"/>
      <c r="B29" s="5" t="s">
        <v>243</v>
      </c>
      <c r="C29" s="203">
        <v>0</v>
      </c>
    </row>
    <row r="30" spans="1:5" ht="32.25" hidden="1">
      <c r="A30" s="127"/>
      <c r="B30" s="5" t="s">
        <v>245</v>
      </c>
      <c r="C30" s="203">
        <v>0</v>
      </c>
    </row>
    <row r="31" spans="1:5" ht="79.5">
      <c r="A31" s="127"/>
      <c r="B31" s="5" t="s">
        <v>253</v>
      </c>
      <c r="C31" s="203">
        <f>13000+7489</f>
        <v>20489</v>
      </c>
    </row>
    <row r="32" spans="1:5" ht="91.5" hidden="1" customHeight="1">
      <c r="A32" s="127"/>
      <c r="B32" s="5" t="s">
        <v>154</v>
      </c>
      <c r="C32" s="203">
        <v>0</v>
      </c>
    </row>
    <row r="33" spans="1:3" ht="33" customHeight="1">
      <c r="A33" s="127" t="s">
        <v>39</v>
      </c>
      <c r="B33" s="5" t="s">
        <v>30</v>
      </c>
      <c r="C33" s="203">
        <f>C34</f>
        <v>12.4</v>
      </c>
    </row>
    <row r="34" spans="1:3" ht="48">
      <c r="A34" s="127" t="s">
        <v>40</v>
      </c>
      <c r="B34" s="5" t="s">
        <v>41</v>
      </c>
      <c r="C34" s="203">
        <f>C35</f>
        <v>12.4</v>
      </c>
    </row>
    <row r="35" spans="1:3" ht="48">
      <c r="A35" s="127" t="s">
        <v>409</v>
      </c>
      <c r="B35" s="5" t="s">
        <v>420</v>
      </c>
      <c r="C35" s="203">
        <f>C36</f>
        <v>12.4</v>
      </c>
    </row>
    <row r="36" spans="1:3" ht="111" customHeight="1">
      <c r="A36" s="127" t="s">
        <v>38</v>
      </c>
      <c r="B36" s="49" t="s">
        <v>42</v>
      </c>
      <c r="C36" s="203">
        <v>12.4</v>
      </c>
    </row>
    <row r="37" spans="1:3" hidden="1">
      <c r="A37" s="127" t="s">
        <v>247</v>
      </c>
      <c r="B37" s="5" t="s">
        <v>32</v>
      </c>
      <c r="C37" s="203">
        <f>C38</f>
        <v>0</v>
      </c>
    </row>
    <row r="38" spans="1:3" ht="32.25" hidden="1">
      <c r="A38" s="127" t="s">
        <v>248</v>
      </c>
      <c r="B38" s="49" t="s">
        <v>249</v>
      </c>
      <c r="C38" s="203">
        <f>C39</f>
        <v>0</v>
      </c>
    </row>
    <row r="39" spans="1:3" ht="47.25" hidden="1" customHeight="1">
      <c r="A39" s="127" t="s">
        <v>38</v>
      </c>
      <c r="B39" s="49" t="s">
        <v>250</v>
      </c>
      <c r="C39" s="203">
        <v>0</v>
      </c>
    </row>
    <row r="40" spans="1:3" ht="66" customHeight="1">
      <c r="A40" s="198" t="s">
        <v>43</v>
      </c>
      <c r="B40" s="5" t="s">
        <v>44</v>
      </c>
      <c r="C40" s="203">
        <f>C41</f>
        <v>371.95726000000002</v>
      </c>
    </row>
    <row r="41" spans="1:3" ht="68.25" customHeight="1">
      <c r="A41" s="198" t="s">
        <v>410</v>
      </c>
      <c r="B41" s="5" t="s">
        <v>421</v>
      </c>
      <c r="C41" s="203">
        <f>C45+C42+C43+C44</f>
        <v>371.95726000000002</v>
      </c>
    </row>
    <row r="42" spans="1:3" ht="65.25" customHeight="1">
      <c r="A42" s="127" t="s">
        <v>38</v>
      </c>
      <c r="B42" s="5" t="s">
        <v>422</v>
      </c>
      <c r="C42" s="258">
        <v>2E-3</v>
      </c>
    </row>
    <row r="43" spans="1:3" ht="68.25" customHeight="1">
      <c r="A43" s="198"/>
      <c r="B43" s="5" t="s">
        <v>423</v>
      </c>
      <c r="C43" s="203">
        <v>293.19799999999998</v>
      </c>
    </row>
    <row r="44" spans="1:3" ht="68.25" customHeight="1">
      <c r="A44" s="261"/>
      <c r="B44" s="5" t="s">
        <v>424</v>
      </c>
      <c r="C44" s="259">
        <v>0.05</v>
      </c>
    </row>
    <row r="45" spans="1:3" ht="32.25">
      <c r="A45" s="262"/>
      <c r="B45" s="260" t="s">
        <v>425</v>
      </c>
      <c r="C45" s="203">
        <f>631.50726-552.8</f>
        <v>78.707260000000019</v>
      </c>
    </row>
    <row r="49" spans="1:10">
      <c r="A49" s="6" t="s">
        <v>181</v>
      </c>
    </row>
    <row r="50" spans="1:10">
      <c r="A50" s="6" t="s">
        <v>36</v>
      </c>
      <c r="C50" s="2" t="s">
        <v>164</v>
      </c>
    </row>
    <row r="53" spans="1:10">
      <c r="D53" s="19"/>
      <c r="E53" s="19"/>
      <c r="F53" s="20"/>
      <c r="G53" s="20"/>
      <c r="H53" s="20"/>
      <c r="I53" s="21"/>
      <c r="J53" s="20"/>
    </row>
    <row r="54" spans="1:10">
      <c r="B54" s="16"/>
      <c r="C54" s="22"/>
      <c r="D54" s="19"/>
      <c r="E54" s="19"/>
      <c r="F54" s="20"/>
      <c r="G54" s="20"/>
      <c r="H54" s="20"/>
      <c r="I54" s="20"/>
    </row>
    <row r="55" spans="1:10">
      <c r="B55" s="16"/>
      <c r="C55" s="22"/>
    </row>
  </sheetData>
  <sheetProtection selectLockedCells="1" selectUnlockedCells="1"/>
  <mergeCells count="7">
    <mergeCell ref="A15:C15"/>
    <mergeCell ref="B10:C10"/>
    <mergeCell ref="B13:C13"/>
    <mergeCell ref="B4:C4"/>
    <mergeCell ref="B7:C7"/>
    <mergeCell ref="B11:C11"/>
    <mergeCell ref="B12:C12"/>
  </mergeCells>
  <printOptions horizontalCentered="1"/>
  <pageMargins left="1.1812499999999999" right="0.39374999999999999" top="0.78749999999999998" bottom="0.78749999999999998" header="0" footer="0.51180555555555551"/>
  <pageSetup paperSize="9" firstPageNumber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K57"/>
  <sheetViews>
    <sheetView view="pageBreakPreview" topLeftCell="A36" zoomScaleNormal="85" zoomScaleSheetLayoutView="100" workbookViewId="0">
      <selection activeCell="D43" sqref="D43"/>
    </sheetView>
  </sheetViews>
  <sheetFormatPr defaultRowHeight="18"/>
  <cols>
    <col min="1" max="1" width="4.5703125" style="23" customWidth="1"/>
    <col min="2" max="2" width="12.42578125" style="23" customWidth="1"/>
    <col min="3" max="3" width="50.85546875" style="23" customWidth="1"/>
    <col min="4" max="4" width="16.42578125" style="24" customWidth="1"/>
    <col min="5" max="5" width="8.5703125" style="23" customWidth="1"/>
    <col min="6" max="6" width="9.7109375" style="23" customWidth="1"/>
    <col min="7" max="7" width="9.140625" style="23"/>
    <col min="8" max="8" width="19.42578125" style="23" customWidth="1"/>
    <col min="9" max="37" width="9.140625" style="23"/>
    <col min="38" max="16384" width="9.140625" style="25"/>
  </cols>
  <sheetData>
    <row r="1" spans="1:4" ht="18.75">
      <c r="C1" s="26"/>
      <c r="D1" s="257" t="s">
        <v>131</v>
      </c>
    </row>
    <row r="2" spans="1:4" ht="18.75">
      <c r="C2" s="26"/>
      <c r="D2" s="254" t="s">
        <v>375</v>
      </c>
    </row>
    <row r="3" spans="1:4" ht="18.75">
      <c r="D3" s="254" t="s">
        <v>1</v>
      </c>
    </row>
    <row r="4" spans="1:4" ht="18.75">
      <c r="C4" s="270" t="s">
        <v>376</v>
      </c>
      <c r="D4" s="270"/>
    </row>
    <row r="5" spans="1:4" ht="18.75">
      <c r="D5" s="254"/>
    </row>
    <row r="6" spans="1:4" ht="18.75">
      <c r="C6" s="26"/>
      <c r="D6" s="254" t="s">
        <v>377</v>
      </c>
    </row>
    <row r="7" spans="1:4" ht="18.75">
      <c r="C7" s="269" t="s">
        <v>176</v>
      </c>
      <c r="D7" s="269"/>
    </row>
    <row r="8" spans="1:4" ht="18.75">
      <c r="C8" s="26"/>
      <c r="D8" s="254" t="s">
        <v>3</v>
      </c>
    </row>
    <row r="9" spans="1:4" ht="21" customHeight="1">
      <c r="A9" s="26"/>
      <c r="B9" s="26"/>
      <c r="D9" s="254" t="s">
        <v>1</v>
      </c>
    </row>
    <row r="10" spans="1:4" ht="24.75" customHeight="1">
      <c r="A10" s="26"/>
      <c r="B10" s="26"/>
      <c r="C10" s="270" t="s">
        <v>381</v>
      </c>
      <c r="D10" s="270"/>
    </row>
    <row r="11" spans="1:4" ht="20.25" customHeight="1">
      <c r="A11" s="26"/>
      <c r="B11" s="26"/>
      <c r="C11" s="271" t="s">
        <v>378</v>
      </c>
      <c r="D11" s="271"/>
    </row>
    <row r="12" spans="1:4" ht="20.25" customHeight="1">
      <c r="A12" s="26"/>
      <c r="B12" s="26"/>
      <c r="C12" s="271" t="s">
        <v>379</v>
      </c>
      <c r="D12" s="271"/>
    </row>
    <row r="13" spans="1:4" ht="20.25" customHeight="1">
      <c r="A13" s="26"/>
      <c r="B13" s="26"/>
      <c r="C13" s="272" t="s">
        <v>380</v>
      </c>
      <c r="D13" s="272"/>
    </row>
    <row r="14" spans="1:4" ht="36" customHeight="1">
      <c r="A14" s="26"/>
      <c r="B14" s="26"/>
      <c r="C14" s="26"/>
    </row>
    <row r="15" spans="1:4" ht="21.75" customHeight="1">
      <c r="A15" s="273" t="s">
        <v>203</v>
      </c>
      <c r="B15" s="273"/>
      <c r="C15" s="273"/>
      <c r="D15" s="273"/>
    </row>
    <row r="16" spans="1:4" ht="21.75" customHeight="1">
      <c r="A16" s="273" t="s">
        <v>258</v>
      </c>
      <c r="B16" s="273"/>
      <c r="C16" s="273"/>
      <c r="D16" s="273"/>
    </row>
    <row r="17" spans="1:37" ht="48.75" customHeight="1">
      <c r="A17" s="26"/>
    </row>
    <row r="18" spans="1:37" ht="22.5" customHeight="1">
      <c r="D18" s="27" t="s">
        <v>45</v>
      </c>
    </row>
    <row r="19" spans="1:37" ht="63">
      <c r="A19" s="189" t="s">
        <v>103</v>
      </c>
      <c r="B19" s="190" t="s">
        <v>46</v>
      </c>
      <c r="C19" s="189" t="s">
        <v>47</v>
      </c>
      <c r="D19" s="191" t="s">
        <v>7</v>
      </c>
    </row>
    <row r="20" spans="1:37" s="30" customFormat="1" ht="18.75">
      <c r="A20" s="143"/>
      <c r="B20" s="143"/>
      <c r="C20" s="143" t="s">
        <v>48</v>
      </c>
      <c r="D20" s="145">
        <f>D22+D28+D35+D40+D42+D45+D48+D32+D51</f>
        <v>188784.68837999998</v>
      </c>
      <c r="E20" s="28"/>
      <c r="F20" s="28"/>
      <c r="G20" s="28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>
      <c r="A21" s="143"/>
      <c r="B21" s="143"/>
      <c r="C21" s="143" t="s">
        <v>49</v>
      </c>
      <c r="D21" s="146"/>
      <c r="F21" s="31"/>
    </row>
    <row r="22" spans="1:37">
      <c r="A22" s="143" t="s">
        <v>50</v>
      </c>
      <c r="B22" s="147" t="s">
        <v>51</v>
      </c>
      <c r="C22" s="152" t="s">
        <v>52</v>
      </c>
      <c r="D22" s="145">
        <f>D23+D24+D26+D27+D25</f>
        <v>22495.8</v>
      </c>
      <c r="H22" s="32"/>
    </row>
    <row r="23" spans="1:37" ht="47.25">
      <c r="A23" s="143"/>
      <c r="B23" s="148" t="s">
        <v>53</v>
      </c>
      <c r="C23" s="149" t="s">
        <v>189</v>
      </c>
      <c r="D23" s="150">
        <f>'прил 6 (РП,ЦС,ГВПК)15'!J24</f>
        <v>1233</v>
      </c>
    </row>
    <row r="24" spans="1:37" ht="63">
      <c r="A24" s="143"/>
      <c r="B24" s="148" t="s">
        <v>54</v>
      </c>
      <c r="C24" s="149" t="s">
        <v>195</v>
      </c>
      <c r="D24" s="150">
        <f>'прил 6 (РП,ЦС,ГВПК)15'!J29</f>
        <v>17695.400000000001</v>
      </c>
    </row>
    <row r="25" spans="1:37" ht="47.25">
      <c r="A25" s="143"/>
      <c r="B25" s="148" t="s">
        <v>190</v>
      </c>
      <c r="C25" s="149" t="s">
        <v>183</v>
      </c>
      <c r="D25" s="150">
        <f>'прил 6 (РП,ЦС,ГВПК)15'!J40</f>
        <v>451.8</v>
      </c>
    </row>
    <row r="26" spans="1:37">
      <c r="A26" s="143"/>
      <c r="B26" s="148" t="s">
        <v>55</v>
      </c>
      <c r="C26" s="149" t="s">
        <v>114</v>
      </c>
      <c r="D26" s="150">
        <f>'прил 6 (РП,ЦС,ГВПК)15'!J45</f>
        <v>100</v>
      </c>
    </row>
    <row r="27" spans="1:37">
      <c r="A27" s="143"/>
      <c r="B27" s="147" t="s">
        <v>56</v>
      </c>
      <c r="C27" s="143" t="s">
        <v>57</v>
      </c>
      <c r="D27" s="150">
        <f>'прил 6 (РП,ЦС,ГВПК)15'!J50</f>
        <v>3015.6</v>
      </c>
    </row>
    <row r="28" spans="1:37" ht="31.5">
      <c r="A28" s="143" t="s">
        <v>58</v>
      </c>
      <c r="B28" s="147" t="s">
        <v>60</v>
      </c>
      <c r="C28" s="149" t="s">
        <v>61</v>
      </c>
      <c r="D28" s="150">
        <f>D29+D31+D30</f>
        <v>7025.2</v>
      </c>
    </row>
    <row r="29" spans="1:37" ht="47.25">
      <c r="A29" s="143"/>
      <c r="B29" s="147" t="s">
        <v>62</v>
      </c>
      <c r="C29" s="149" t="s">
        <v>63</v>
      </c>
      <c r="D29" s="150">
        <f>'прил 6 (РП,ЦС,ГВПК)15'!J69</f>
        <v>6895.2</v>
      </c>
    </row>
    <row r="30" spans="1:37">
      <c r="A30" s="143"/>
      <c r="B30" s="147" t="s">
        <v>296</v>
      </c>
      <c r="C30" s="149" t="s">
        <v>281</v>
      </c>
      <c r="D30" s="150">
        <f>'прил 6 (РП,ЦС,ГВПК)15'!J80</f>
        <v>120</v>
      </c>
    </row>
    <row r="31" spans="1:37" ht="40.5" customHeight="1">
      <c r="A31" s="143"/>
      <c r="B31" s="147" t="s">
        <v>169</v>
      </c>
      <c r="C31" s="149" t="s">
        <v>64</v>
      </c>
      <c r="D31" s="150">
        <f>'прил 6 (РП,ЦС,ГВПК)15'!J85</f>
        <v>10</v>
      </c>
    </row>
    <row r="32" spans="1:37">
      <c r="A32" s="143" t="s">
        <v>59</v>
      </c>
      <c r="B32" s="147" t="s">
        <v>66</v>
      </c>
      <c r="C32" s="143" t="s">
        <v>67</v>
      </c>
      <c r="D32" s="150">
        <f>D33+D34</f>
        <v>32122.356920000002</v>
      </c>
    </row>
    <row r="33" spans="1:4">
      <c r="A33" s="143"/>
      <c r="B33" s="147" t="s">
        <v>191</v>
      </c>
      <c r="C33" s="143" t="s">
        <v>197</v>
      </c>
      <c r="D33" s="150">
        <f>'прил 6 (РП,ЦС,ГВПК)15'!J91</f>
        <v>32082.356920000002</v>
      </c>
    </row>
    <row r="34" spans="1:4" ht="31.5">
      <c r="A34" s="143"/>
      <c r="B34" s="147" t="s">
        <v>68</v>
      </c>
      <c r="C34" s="151" t="s">
        <v>69</v>
      </c>
      <c r="D34" s="150">
        <f>'прил 6 (РП,ЦС,ГВПК)15'!J109</f>
        <v>40</v>
      </c>
    </row>
    <row r="35" spans="1:4">
      <c r="A35" s="143" t="s">
        <v>65</v>
      </c>
      <c r="B35" s="147" t="s">
        <v>71</v>
      </c>
      <c r="C35" s="143" t="s">
        <v>72</v>
      </c>
      <c r="D35" s="150">
        <f>D36+D37+D38+D39</f>
        <v>81420.814280000006</v>
      </c>
    </row>
    <row r="36" spans="1:4">
      <c r="A36" s="143"/>
      <c r="B36" s="147" t="s">
        <v>73</v>
      </c>
      <c r="C36" s="143" t="s">
        <v>74</v>
      </c>
      <c r="D36" s="150">
        <f>'прил 6 (РП,ЦС,ГВПК)15'!J118</f>
        <v>42162.180980000005</v>
      </c>
    </row>
    <row r="37" spans="1:4">
      <c r="A37" s="143"/>
      <c r="B37" s="147" t="s">
        <v>75</v>
      </c>
      <c r="C37" s="144" t="s">
        <v>76</v>
      </c>
      <c r="D37" s="150">
        <f>'прил 6 (РП,ЦС,ГВПК)15'!J127</f>
        <v>5716.5463</v>
      </c>
    </row>
    <row r="38" spans="1:4">
      <c r="A38" s="143"/>
      <c r="B38" s="147" t="s">
        <v>77</v>
      </c>
      <c r="C38" s="144" t="s">
        <v>78</v>
      </c>
      <c r="D38" s="150">
        <f>'прил 6 (РП,ЦС,ГВПК)15'!J150</f>
        <v>26906.287</v>
      </c>
    </row>
    <row r="39" spans="1:4" ht="31.5">
      <c r="A39" s="143"/>
      <c r="B39" s="147" t="s">
        <v>79</v>
      </c>
      <c r="C39" s="151" t="s">
        <v>80</v>
      </c>
      <c r="D39" s="150">
        <f>'прил 6 (РП,ЦС,ГВПК)15'!J163</f>
        <v>6635.8</v>
      </c>
    </row>
    <row r="40" spans="1:4">
      <c r="A40" s="143" t="s">
        <v>70</v>
      </c>
      <c r="B40" s="147" t="s">
        <v>82</v>
      </c>
      <c r="C40" s="144" t="s">
        <v>83</v>
      </c>
      <c r="D40" s="150">
        <f>D41</f>
        <v>2994.5</v>
      </c>
    </row>
    <row r="41" spans="1:4">
      <c r="A41" s="143"/>
      <c r="B41" s="147" t="s">
        <v>84</v>
      </c>
      <c r="C41" s="152" t="s">
        <v>85</v>
      </c>
      <c r="D41" s="150">
        <f>'прил 6 (РП,ЦС,ГВПК)15'!J171</f>
        <v>2994.5</v>
      </c>
    </row>
    <row r="42" spans="1:4">
      <c r="A42" s="143" t="s">
        <v>81</v>
      </c>
      <c r="B42" s="147" t="s">
        <v>87</v>
      </c>
      <c r="C42" s="149" t="s">
        <v>88</v>
      </c>
      <c r="D42" s="150">
        <f>D43+D44</f>
        <v>37686.978000000003</v>
      </c>
    </row>
    <row r="43" spans="1:4">
      <c r="A43" s="143"/>
      <c r="B43" s="147" t="s">
        <v>89</v>
      </c>
      <c r="C43" s="144" t="s">
        <v>90</v>
      </c>
      <c r="D43" s="150">
        <f>'прил 6 (РП,ЦС,ГВПК)15'!J189</f>
        <v>31186.978000000003</v>
      </c>
    </row>
    <row r="44" spans="1:4" ht="31.5">
      <c r="A44" s="143"/>
      <c r="B44" s="147" t="s">
        <v>251</v>
      </c>
      <c r="C44" s="151" t="s">
        <v>246</v>
      </c>
      <c r="D44" s="150">
        <f>'прил 6 (РП,ЦС,ГВПК)15'!J217</f>
        <v>6500</v>
      </c>
    </row>
    <row r="45" spans="1:4">
      <c r="A45" s="143" t="s">
        <v>86</v>
      </c>
      <c r="B45" s="147" t="s">
        <v>92</v>
      </c>
      <c r="C45" s="143" t="s">
        <v>93</v>
      </c>
      <c r="D45" s="150">
        <f>D46+D47</f>
        <v>2039.8</v>
      </c>
    </row>
    <row r="46" spans="1:4">
      <c r="A46" s="143"/>
      <c r="B46" s="147" t="s">
        <v>94</v>
      </c>
      <c r="C46" s="143" t="s">
        <v>95</v>
      </c>
      <c r="D46" s="150">
        <f>'прил 6 (РП,ЦС,ГВПК)15'!J223</f>
        <v>1217.8</v>
      </c>
    </row>
    <row r="47" spans="1:4">
      <c r="A47" s="143"/>
      <c r="B47" s="147" t="s">
        <v>96</v>
      </c>
      <c r="C47" s="143" t="s">
        <v>97</v>
      </c>
      <c r="D47" s="150">
        <f>'прил 6 (РП,ЦС,ГВПК)15'!J228</f>
        <v>822</v>
      </c>
    </row>
    <row r="48" spans="1:4">
      <c r="A48" s="143" t="s">
        <v>91</v>
      </c>
      <c r="B48" s="147" t="s">
        <v>99</v>
      </c>
      <c r="C48" s="143" t="s">
        <v>100</v>
      </c>
      <c r="D48" s="150">
        <f>D49+D50</f>
        <v>1638.73918</v>
      </c>
    </row>
    <row r="49" spans="1:4">
      <c r="A49" s="143"/>
      <c r="B49" s="147" t="s">
        <v>101</v>
      </c>
      <c r="C49" s="143" t="s">
        <v>102</v>
      </c>
      <c r="D49" s="150">
        <f>'прил 6 (РП,ЦС,ГВПК)15'!J237</f>
        <v>600</v>
      </c>
    </row>
    <row r="50" spans="1:4">
      <c r="A50" s="143"/>
      <c r="B50" s="147" t="s">
        <v>168</v>
      </c>
      <c r="C50" s="143" t="s">
        <v>167</v>
      </c>
      <c r="D50" s="150">
        <f>'прил 6 (РП,ЦС,ГВПК)15'!J242</f>
        <v>1038.73918</v>
      </c>
    </row>
    <row r="51" spans="1:4" ht="31.5">
      <c r="A51" s="143" t="s">
        <v>98</v>
      </c>
      <c r="B51" s="147" t="s">
        <v>170</v>
      </c>
      <c r="C51" s="151" t="s">
        <v>172</v>
      </c>
      <c r="D51" s="150">
        <f>D52</f>
        <v>1360.5</v>
      </c>
    </row>
    <row r="52" spans="1:4" ht="31.5">
      <c r="A52" s="143"/>
      <c r="B52" s="147" t="s">
        <v>171</v>
      </c>
      <c r="C52" s="151" t="s">
        <v>196</v>
      </c>
      <c r="D52" s="150">
        <f>'прил 6 (РП,ЦС,ГВПК)15'!J253</f>
        <v>1360.5</v>
      </c>
    </row>
    <row r="53" spans="1:4" ht="26.25" customHeight="1">
      <c r="A53" s="33"/>
      <c r="B53" s="34"/>
      <c r="C53" s="92"/>
      <c r="D53" s="93"/>
    </row>
    <row r="54" spans="1:4" ht="26.25" customHeight="1">
      <c r="A54" s="33"/>
      <c r="B54" s="34"/>
      <c r="C54" s="92"/>
      <c r="D54" s="93"/>
    </row>
    <row r="55" spans="1:4" ht="26.25" customHeight="1">
      <c r="A55" s="33"/>
      <c r="B55" s="34"/>
      <c r="C55" s="92"/>
      <c r="D55" s="93"/>
    </row>
    <row r="56" spans="1:4" ht="18.75">
      <c r="A56" s="35" t="s">
        <v>181</v>
      </c>
      <c r="B56" s="36"/>
      <c r="C56" s="36"/>
      <c r="D56" s="36"/>
    </row>
    <row r="57" spans="1:4" ht="18.75">
      <c r="A57" s="35" t="s">
        <v>173</v>
      </c>
      <c r="B57" s="36"/>
      <c r="C57" s="36"/>
      <c r="D57" s="36"/>
    </row>
  </sheetData>
  <sheetProtection selectLockedCells="1" selectUnlockedCells="1"/>
  <mergeCells count="8">
    <mergeCell ref="C13:D13"/>
    <mergeCell ref="A15:D15"/>
    <mergeCell ref="A16:D16"/>
    <mergeCell ref="C10:D10"/>
    <mergeCell ref="C4:D4"/>
    <mergeCell ref="C7:D7"/>
    <mergeCell ref="C11:D11"/>
    <mergeCell ref="C12:D12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L261"/>
  <sheetViews>
    <sheetView view="pageBreakPreview" topLeftCell="A88" zoomScaleNormal="85" zoomScaleSheetLayoutView="100" workbookViewId="0">
      <selection activeCell="J100" sqref="J100"/>
    </sheetView>
  </sheetViews>
  <sheetFormatPr defaultRowHeight="18.75"/>
  <cols>
    <col min="1" max="1" width="4.7109375" style="37" customWidth="1"/>
    <col min="2" max="2" width="49" style="38" customWidth="1"/>
    <col min="3" max="3" width="5.140625" style="39" hidden="1" customWidth="1"/>
    <col min="4" max="5" width="4.42578125" style="3" customWidth="1"/>
    <col min="6" max="6" width="3.140625" style="3" customWidth="1"/>
    <col min="7" max="7" width="2" style="3" customWidth="1"/>
    <col min="8" max="8" width="5" style="3" customWidth="1"/>
    <col min="9" max="9" width="4" style="3" customWidth="1"/>
    <col min="10" max="10" width="9.85546875" style="4" customWidth="1"/>
    <col min="11" max="11" width="17.28515625" style="40" customWidth="1"/>
    <col min="12" max="12" width="17.28515625" style="41" customWidth="1"/>
    <col min="13" max="13" width="17.42578125" style="37" customWidth="1"/>
    <col min="14" max="16384" width="9.140625" style="37"/>
  </cols>
  <sheetData>
    <row r="1" spans="1:12" s="1" customFormat="1">
      <c r="B1" s="83"/>
      <c r="C1" s="252"/>
      <c r="D1" s="253"/>
      <c r="E1" s="157" t="s">
        <v>174</v>
      </c>
      <c r="F1" s="157"/>
      <c r="G1" s="157"/>
      <c r="H1" s="157"/>
      <c r="I1" s="157"/>
      <c r="J1" s="157"/>
      <c r="K1" s="40"/>
      <c r="L1" s="193"/>
    </row>
    <row r="2" spans="1:12" s="1" customFormat="1">
      <c r="A2" s="6"/>
      <c r="B2" s="83"/>
      <c r="C2" s="194"/>
      <c r="D2" s="253"/>
      <c r="E2" s="253"/>
      <c r="F2" s="253"/>
      <c r="G2" s="253"/>
      <c r="H2" s="253"/>
      <c r="I2" s="253"/>
      <c r="J2" s="254" t="s">
        <v>375</v>
      </c>
      <c r="K2" s="193"/>
    </row>
    <row r="3" spans="1:12" s="1" customFormat="1">
      <c r="A3" s="6"/>
      <c r="B3" s="83"/>
      <c r="C3" s="194"/>
      <c r="D3" s="253"/>
      <c r="E3" s="253"/>
      <c r="F3" s="253"/>
      <c r="G3" s="253"/>
      <c r="H3" s="253"/>
      <c r="I3" s="253"/>
      <c r="J3" s="254" t="s">
        <v>1</v>
      </c>
      <c r="K3" s="193"/>
    </row>
    <row r="4" spans="1:12" s="1" customFormat="1">
      <c r="A4" s="6"/>
      <c r="B4" s="83"/>
      <c r="C4" s="194"/>
      <c r="D4" s="275" t="s">
        <v>382</v>
      </c>
      <c r="E4" s="275"/>
      <c r="F4" s="275"/>
      <c r="G4" s="275"/>
      <c r="H4" s="275"/>
      <c r="I4" s="275"/>
      <c r="J4" s="275"/>
      <c r="K4" s="193"/>
    </row>
    <row r="5" spans="1:12" s="1" customFormat="1">
      <c r="B5" s="83"/>
      <c r="C5" s="252"/>
      <c r="D5" s="253"/>
      <c r="E5" s="253"/>
      <c r="F5" s="253"/>
      <c r="G5" s="253"/>
      <c r="H5" s="253"/>
      <c r="I5" s="253"/>
      <c r="J5" s="255"/>
      <c r="K5" s="40"/>
      <c r="L5" s="193"/>
    </row>
    <row r="6" spans="1:12" s="1" customFormat="1">
      <c r="A6" s="6"/>
      <c r="B6" s="83"/>
      <c r="C6" s="194"/>
      <c r="D6" s="253"/>
      <c r="E6" s="157" t="s">
        <v>383</v>
      </c>
      <c r="F6" s="157"/>
      <c r="G6" s="157"/>
      <c r="H6" s="157"/>
      <c r="I6" s="157"/>
      <c r="J6" s="157"/>
      <c r="K6" s="193"/>
    </row>
    <row r="7" spans="1:12" s="1" customFormat="1" ht="23.25" customHeight="1">
      <c r="A7" s="6"/>
      <c r="B7" s="83"/>
      <c r="C7" s="194"/>
      <c r="D7" s="276" t="s">
        <v>176</v>
      </c>
      <c r="E7" s="276"/>
      <c r="F7" s="276"/>
      <c r="G7" s="276"/>
      <c r="H7" s="276"/>
      <c r="I7" s="276"/>
      <c r="J7" s="276"/>
      <c r="K7" s="193"/>
    </row>
    <row r="8" spans="1:12" s="1" customFormat="1">
      <c r="A8" s="6"/>
      <c r="B8" s="83"/>
      <c r="C8" s="194"/>
      <c r="D8" s="253"/>
      <c r="E8" s="253"/>
      <c r="F8" s="253"/>
      <c r="G8" s="253"/>
      <c r="H8" s="253"/>
      <c r="I8" s="253"/>
      <c r="J8" s="254" t="s">
        <v>375</v>
      </c>
      <c r="K8" s="193"/>
    </row>
    <row r="9" spans="1:12" s="1" customFormat="1">
      <c r="A9" s="6"/>
      <c r="B9" s="83"/>
      <c r="C9" s="194"/>
      <c r="D9" s="253"/>
      <c r="E9" s="253"/>
      <c r="F9" s="253"/>
      <c r="G9" s="253"/>
      <c r="H9" s="253"/>
      <c r="I9" s="253"/>
      <c r="J9" s="254" t="s">
        <v>1</v>
      </c>
      <c r="K9" s="193"/>
    </row>
    <row r="10" spans="1:12" s="1" customFormat="1">
      <c r="A10" s="6"/>
      <c r="B10" s="83"/>
      <c r="C10" s="194"/>
      <c r="D10" s="275" t="s">
        <v>381</v>
      </c>
      <c r="E10" s="275"/>
      <c r="F10" s="275"/>
      <c r="G10" s="275"/>
      <c r="H10" s="275"/>
      <c r="I10" s="275"/>
      <c r="J10" s="275"/>
      <c r="K10" s="193"/>
    </row>
    <row r="11" spans="1:12" s="1" customFormat="1">
      <c r="B11" s="277" t="s">
        <v>378</v>
      </c>
      <c r="C11" s="277"/>
      <c r="D11" s="277"/>
      <c r="E11" s="277"/>
      <c r="F11" s="277"/>
      <c r="G11" s="277"/>
      <c r="H11" s="277"/>
      <c r="I11" s="277"/>
      <c r="J11" s="277"/>
      <c r="K11" s="40"/>
      <c r="L11" s="193"/>
    </row>
    <row r="12" spans="1:12" s="1" customFormat="1">
      <c r="B12" s="277" t="s">
        <v>379</v>
      </c>
      <c r="C12" s="277"/>
      <c r="D12" s="277"/>
      <c r="E12" s="277"/>
      <c r="F12" s="277"/>
      <c r="G12" s="277"/>
      <c r="H12" s="277"/>
      <c r="I12" s="277"/>
      <c r="J12" s="277"/>
      <c r="K12" s="40"/>
      <c r="L12" s="193"/>
    </row>
    <row r="13" spans="1:12" s="1" customFormat="1">
      <c r="A13" s="6"/>
      <c r="B13" s="83"/>
      <c r="C13" s="194"/>
      <c r="D13" s="275" t="s">
        <v>380</v>
      </c>
      <c r="E13" s="275"/>
      <c r="F13" s="275"/>
      <c r="G13" s="275"/>
      <c r="H13" s="275"/>
      <c r="I13" s="275"/>
      <c r="J13" s="275"/>
      <c r="K13" s="193"/>
    </row>
    <row r="14" spans="1:12" ht="27" customHeight="1"/>
    <row r="15" spans="1:12" s="89" customFormat="1" ht="18.75" customHeight="1">
      <c r="A15" s="281" t="s">
        <v>260</v>
      </c>
      <c r="B15" s="281"/>
      <c r="C15" s="281"/>
      <c r="D15" s="281"/>
      <c r="E15" s="281"/>
      <c r="F15" s="281"/>
      <c r="G15" s="281"/>
      <c r="H15" s="281"/>
      <c r="I15" s="281"/>
      <c r="J15" s="281"/>
      <c r="K15" s="90"/>
    </row>
    <row r="16" spans="1:12" s="89" customFormat="1" ht="18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90"/>
    </row>
    <row r="17" spans="1:12" s="89" customFormat="1" ht="18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90"/>
    </row>
    <row r="18" spans="1:12" ht="18.7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41"/>
      <c r="L18" s="37"/>
    </row>
    <row r="19" spans="1:12" ht="15.75">
      <c r="A19" s="42"/>
      <c r="B19" s="44"/>
      <c r="C19" s="43"/>
      <c r="D19" s="43"/>
      <c r="E19" s="43"/>
      <c r="F19" s="43"/>
      <c r="G19" s="43"/>
      <c r="H19" s="43"/>
      <c r="I19" s="45"/>
      <c r="J19" s="27" t="s">
        <v>45</v>
      </c>
      <c r="K19" s="41"/>
      <c r="L19" s="37"/>
    </row>
    <row r="20" spans="1:12" ht="33" customHeight="1">
      <c r="A20" s="184" t="s">
        <v>103</v>
      </c>
      <c r="B20" s="185" t="s">
        <v>47</v>
      </c>
      <c r="C20" s="186" t="s">
        <v>104</v>
      </c>
      <c r="D20" s="187" t="s">
        <v>105</v>
      </c>
      <c r="E20" s="187" t="s">
        <v>106</v>
      </c>
      <c r="F20" s="278" t="s">
        <v>107</v>
      </c>
      <c r="G20" s="279"/>
      <c r="H20" s="280"/>
      <c r="I20" s="187" t="s">
        <v>108</v>
      </c>
      <c r="J20" s="188" t="s">
        <v>109</v>
      </c>
      <c r="K20" s="41"/>
      <c r="L20" s="37"/>
    </row>
    <row r="21" spans="1:12" s="47" customFormat="1" ht="15.75">
      <c r="A21" s="100">
        <v>1</v>
      </c>
      <c r="B21" s="100">
        <v>2</v>
      </c>
      <c r="C21" s="99">
        <v>3</v>
      </c>
      <c r="D21" s="100">
        <v>3</v>
      </c>
      <c r="E21" s="100">
        <v>4</v>
      </c>
      <c r="F21" s="160"/>
      <c r="G21" s="161">
        <v>5</v>
      </c>
      <c r="H21" s="162"/>
      <c r="I21" s="162">
        <v>6</v>
      </c>
      <c r="J21" s="100">
        <v>7</v>
      </c>
      <c r="K21" s="46"/>
    </row>
    <row r="22" spans="1:12" s="47" customFormat="1" ht="31.5">
      <c r="A22" s="101"/>
      <c r="B22" s="86" t="s">
        <v>110</v>
      </c>
      <c r="C22" s="102">
        <v>992</v>
      </c>
      <c r="D22" s="101"/>
      <c r="E22" s="101"/>
      <c r="F22" s="163"/>
      <c r="G22" s="164"/>
      <c r="H22" s="165"/>
      <c r="I22" s="165"/>
      <c r="J22" s="103">
        <f>J23+J68+J90+J113+J164+J182+J216+J230+J241</f>
        <v>70295.234920000003</v>
      </c>
      <c r="K22" s="48"/>
    </row>
    <row r="23" spans="1:12" s="47" customFormat="1" ht="15.75">
      <c r="A23" s="101" t="s">
        <v>50</v>
      </c>
      <c r="B23" s="86" t="s">
        <v>52</v>
      </c>
      <c r="C23" s="102">
        <v>992</v>
      </c>
      <c r="D23" s="85" t="s">
        <v>111</v>
      </c>
      <c r="E23" s="102"/>
      <c r="F23" s="166"/>
      <c r="G23" s="167"/>
      <c r="H23" s="168"/>
      <c r="I23" s="165"/>
      <c r="J23" s="103">
        <f>J24+J29+J40+J45+J50</f>
        <v>22495.8</v>
      </c>
      <c r="K23" s="48"/>
    </row>
    <row r="24" spans="1:12" s="47" customFormat="1" ht="47.25">
      <c r="A24" s="101"/>
      <c r="B24" s="91" t="s">
        <v>189</v>
      </c>
      <c r="C24" s="102">
        <v>992</v>
      </c>
      <c r="D24" s="85" t="s">
        <v>111</v>
      </c>
      <c r="E24" s="85" t="s">
        <v>112</v>
      </c>
      <c r="F24" s="166"/>
      <c r="G24" s="167"/>
      <c r="H24" s="168"/>
      <c r="I24" s="165"/>
      <c r="J24" s="103">
        <f>J25</f>
        <v>1233</v>
      </c>
      <c r="K24" s="48"/>
    </row>
    <row r="25" spans="1:12" s="47" customFormat="1" ht="47.25">
      <c r="A25" s="101"/>
      <c r="B25" s="169" t="s">
        <v>392</v>
      </c>
      <c r="C25" s="102">
        <v>992</v>
      </c>
      <c r="D25" s="85" t="s">
        <v>111</v>
      </c>
      <c r="E25" s="85" t="s">
        <v>112</v>
      </c>
      <c r="F25" s="166" t="s">
        <v>289</v>
      </c>
      <c r="G25" s="167" t="s">
        <v>207</v>
      </c>
      <c r="H25" s="168" t="s">
        <v>208</v>
      </c>
      <c r="I25" s="165"/>
      <c r="J25" s="103">
        <f>J26</f>
        <v>1233</v>
      </c>
      <c r="K25" s="48"/>
    </row>
    <row r="26" spans="1:12" s="47" customFormat="1" ht="31.5">
      <c r="A26" s="101"/>
      <c r="B26" s="169" t="s">
        <v>313</v>
      </c>
      <c r="C26" s="102">
        <v>992</v>
      </c>
      <c r="D26" s="85" t="s">
        <v>111</v>
      </c>
      <c r="E26" s="85" t="s">
        <v>112</v>
      </c>
      <c r="F26" s="166" t="s">
        <v>289</v>
      </c>
      <c r="G26" s="167" t="s">
        <v>209</v>
      </c>
      <c r="H26" s="168" t="s">
        <v>208</v>
      </c>
      <c r="I26" s="165"/>
      <c r="J26" s="103">
        <f>J27</f>
        <v>1233</v>
      </c>
      <c r="K26" s="48"/>
    </row>
    <row r="27" spans="1:12" s="47" customFormat="1" ht="31.5">
      <c r="A27" s="101"/>
      <c r="B27" s="169" t="s">
        <v>210</v>
      </c>
      <c r="C27" s="84">
        <v>992</v>
      </c>
      <c r="D27" s="85" t="s">
        <v>111</v>
      </c>
      <c r="E27" s="85" t="s">
        <v>112</v>
      </c>
      <c r="F27" s="166" t="s">
        <v>289</v>
      </c>
      <c r="G27" s="167" t="s">
        <v>209</v>
      </c>
      <c r="H27" s="168" t="s">
        <v>211</v>
      </c>
      <c r="I27" s="165"/>
      <c r="J27" s="103">
        <f>J28</f>
        <v>1233</v>
      </c>
      <c r="K27" s="48"/>
    </row>
    <row r="28" spans="1:12" s="47" customFormat="1" ht="94.5">
      <c r="A28" s="101"/>
      <c r="B28" s="169" t="s">
        <v>212</v>
      </c>
      <c r="C28" s="84">
        <v>992</v>
      </c>
      <c r="D28" s="85" t="s">
        <v>111</v>
      </c>
      <c r="E28" s="85" t="s">
        <v>112</v>
      </c>
      <c r="F28" s="166" t="s">
        <v>289</v>
      </c>
      <c r="G28" s="167" t="s">
        <v>209</v>
      </c>
      <c r="H28" s="168" t="s">
        <v>211</v>
      </c>
      <c r="I28" s="165" t="s">
        <v>213</v>
      </c>
      <c r="J28" s="103">
        <v>1233</v>
      </c>
      <c r="K28" s="48"/>
    </row>
    <row r="29" spans="1:12" s="47" customFormat="1" ht="63">
      <c r="A29" s="99"/>
      <c r="B29" s="91" t="s">
        <v>195</v>
      </c>
      <c r="C29" s="102">
        <v>992</v>
      </c>
      <c r="D29" s="85" t="s">
        <v>111</v>
      </c>
      <c r="E29" s="85" t="s">
        <v>113</v>
      </c>
      <c r="F29" s="166"/>
      <c r="G29" s="167"/>
      <c r="H29" s="168"/>
      <c r="I29" s="165"/>
      <c r="J29" s="103">
        <f>J30</f>
        <v>17695.400000000001</v>
      </c>
      <c r="K29" s="48"/>
    </row>
    <row r="30" spans="1:12" s="47" customFormat="1" ht="47.25">
      <c r="A30" s="99"/>
      <c r="B30" s="169" t="s">
        <v>391</v>
      </c>
      <c r="C30" s="102">
        <v>992</v>
      </c>
      <c r="D30" s="85" t="s">
        <v>111</v>
      </c>
      <c r="E30" s="85" t="s">
        <v>113</v>
      </c>
      <c r="F30" s="166" t="s">
        <v>289</v>
      </c>
      <c r="G30" s="167" t="s">
        <v>207</v>
      </c>
      <c r="H30" s="168" t="s">
        <v>208</v>
      </c>
      <c r="I30" s="165"/>
      <c r="J30" s="103">
        <f>J32+J38+J36</f>
        <v>17695.400000000001</v>
      </c>
      <c r="K30" s="48"/>
    </row>
    <row r="31" spans="1:12" s="47" customFormat="1" ht="31.5">
      <c r="A31" s="101"/>
      <c r="B31" s="169" t="s">
        <v>313</v>
      </c>
      <c r="C31" s="102">
        <v>992</v>
      </c>
      <c r="D31" s="85" t="s">
        <v>111</v>
      </c>
      <c r="E31" s="85" t="s">
        <v>113</v>
      </c>
      <c r="F31" s="166" t="s">
        <v>289</v>
      </c>
      <c r="G31" s="167" t="s">
        <v>209</v>
      </c>
      <c r="H31" s="168" t="s">
        <v>208</v>
      </c>
      <c r="I31" s="165"/>
      <c r="J31" s="103">
        <f>J32+J36+J38</f>
        <v>17695.400000000001</v>
      </c>
      <c r="K31" s="48"/>
    </row>
    <row r="32" spans="1:12" ht="31.5">
      <c r="A32" s="99"/>
      <c r="B32" s="169" t="s">
        <v>214</v>
      </c>
      <c r="C32" s="102">
        <v>992</v>
      </c>
      <c r="D32" s="85" t="s">
        <v>111</v>
      </c>
      <c r="E32" s="85" t="s">
        <v>113</v>
      </c>
      <c r="F32" s="166" t="s">
        <v>289</v>
      </c>
      <c r="G32" s="167" t="s">
        <v>209</v>
      </c>
      <c r="H32" s="168" t="s">
        <v>211</v>
      </c>
      <c r="I32" s="165"/>
      <c r="J32" s="103">
        <f>J33+J34+J35</f>
        <v>17533</v>
      </c>
      <c r="K32" s="50"/>
      <c r="L32" s="37"/>
    </row>
    <row r="33" spans="1:12" ht="94.5">
      <c r="A33" s="99"/>
      <c r="B33" s="169" t="s">
        <v>212</v>
      </c>
      <c r="C33" s="102">
        <v>992</v>
      </c>
      <c r="D33" s="85" t="s">
        <v>111</v>
      </c>
      <c r="E33" s="85" t="s">
        <v>113</v>
      </c>
      <c r="F33" s="166" t="s">
        <v>289</v>
      </c>
      <c r="G33" s="167" t="s">
        <v>209</v>
      </c>
      <c r="H33" s="168" t="s">
        <v>211</v>
      </c>
      <c r="I33" s="165" t="s">
        <v>213</v>
      </c>
      <c r="J33" s="103">
        <f>17201+144-368</f>
        <v>16977</v>
      </c>
      <c r="K33" s="50"/>
      <c r="L33" s="37"/>
    </row>
    <row r="34" spans="1:12" ht="31.5">
      <c r="A34" s="99"/>
      <c r="B34" s="169" t="s">
        <v>215</v>
      </c>
      <c r="C34" s="102">
        <v>992</v>
      </c>
      <c r="D34" s="85" t="s">
        <v>111</v>
      </c>
      <c r="E34" s="85" t="s">
        <v>113</v>
      </c>
      <c r="F34" s="166" t="s">
        <v>289</v>
      </c>
      <c r="G34" s="167" t="s">
        <v>209</v>
      </c>
      <c r="H34" s="168" t="s">
        <v>211</v>
      </c>
      <c r="I34" s="165" t="s">
        <v>216</v>
      </c>
      <c r="J34" s="103">
        <v>500</v>
      </c>
      <c r="K34" s="50"/>
      <c r="L34" s="37"/>
    </row>
    <row r="35" spans="1:12" ht="15.75">
      <c r="A35" s="101"/>
      <c r="B35" s="91" t="s">
        <v>217</v>
      </c>
      <c r="C35" s="102">
        <v>992</v>
      </c>
      <c r="D35" s="85" t="s">
        <v>111</v>
      </c>
      <c r="E35" s="85" t="s">
        <v>113</v>
      </c>
      <c r="F35" s="166" t="s">
        <v>289</v>
      </c>
      <c r="G35" s="167" t="s">
        <v>209</v>
      </c>
      <c r="H35" s="168" t="s">
        <v>211</v>
      </c>
      <c r="I35" s="165" t="s">
        <v>218</v>
      </c>
      <c r="J35" s="103">
        <v>56</v>
      </c>
      <c r="K35" s="50"/>
      <c r="L35" s="37"/>
    </row>
    <row r="36" spans="1:12" ht="47.25">
      <c r="A36" s="99"/>
      <c r="B36" s="86" t="s">
        <v>402</v>
      </c>
      <c r="C36" s="102">
        <v>992</v>
      </c>
      <c r="D36" s="85" t="s">
        <v>111</v>
      </c>
      <c r="E36" s="85" t="s">
        <v>113</v>
      </c>
      <c r="F36" s="166" t="s">
        <v>289</v>
      </c>
      <c r="G36" s="167" t="s">
        <v>209</v>
      </c>
      <c r="H36" s="168" t="s">
        <v>220</v>
      </c>
      <c r="I36" s="165"/>
      <c r="J36" s="103">
        <f>J37</f>
        <v>12.4</v>
      </c>
      <c r="K36" s="50"/>
      <c r="L36" s="37"/>
    </row>
    <row r="37" spans="1:12" s="47" customFormat="1" ht="31.5">
      <c r="A37" s="99"/>
      <c r="B37" s="169" t="s">
        <v>215</v>
      </c>
      <c r="C37" s="102">
        <v>992</v>
      </c>
      <c r="D37" s="85" t="s">
        <v>111</v>
      </c>
      <c r="E37" s="85" t="s">
        <v>113</v>
      </c>
      <c r="F37" s="166" t="s">
        <v>289</v>
      </c>
      <c r="G37" s="167" t="s">
        <v>209</v>
      </c>
      <c r="H37" s="168" t="s">
        <v>220</v>
      </c>
      <c r="I37" s="165" t="s">
        <v>216</v>
      </c>
      <c r="J37" s="103">
        <v>12.4</v>
      </c>
      <c r="K37" s="48"/>
    </row>
    <row r="38" spans="1:12" ht="63">
      <c r="A38" s="99"/>
      <c r="B38" s="86" t="s">
        <v>219</v>
      </c>
      <c r="C38" s="102">
        <v>992</v>
      </c>
      <c r="D38" s="85" t="s">
        <v>111</v>
      </c>
      <c r="E38" s="85" t="s">
        <v>113</v>
      </c>
      <c r="F38" s="166" t="s">
        <v>289</v>
      </c>
      <c r="G38" s="167" t="s">
        <v>209</v>
      </c>
      <c r="H38" s="168" t="s">
        <v>244</v>
      </c>
      <c r="I38" s="165"/>
      <c r="J38" s="103">
        <f>J39</f>
        <v>150</v>
      </c>
      <c r="K38" s="50"/>
      <c r="L38" s="37"/>
    </row>
    <row r="39" spans="1:12" ht="31.5">
      <c r="A39" s="99"/>
      <c r="B39" s="169" t="s">
        <v>215</v>
      </c>
      <c r="C39" s="102">
        <v>992</v>
      </c>
      <c r="D39" s="85" t="s">
        <v>111</v>
      </c>
      <c r="E39" s="85" t="s">
        <v>113</v>
      </c>
      <c r="F39" s="166" t="s">
        <v>289</v>
      </c>
      <c r="G39" s="167" t="s">
        <v>209</v>
      </c>
      <c r="H39" s="168" t="s">
        <v>244</v>
      </c>
      <c r="I39" s="165" t="s">
        <v>216</v>
      </c>
      <c r="J39" s="103">
        <v>150</v>
      </c>
      <c r="K39" s="50"/>
      <c r="L39" s="37"/>
    </row>
    <row r="40" spans="1:12" ht="47.25">
      <c r="A40" s="99"/>
      <c r="B40" s="91" t="s">
        <v>183</v>
      </c>
      <c r="C40" s="102">
        <v>992</v>
      </c>
      <c r="D40" s="85" t="s">
        <v>111</v>
      </c>
      <c r="E40" s="85" t="s">
        <v>129</v>
      </c>
      <c r="F40" s="166"/>
      <c r="G40" s="167"/>
      <c r="H40" s="168"/>
      <c r="I40" s="165"/>
      <c r="J40" s="103">
        <f>J41</f>
        <v>451.8</v>
      </c>
      <c r="K40" s="50"/>
      <c r="L40" s="37"/>
    </row>
    <row r="41" spans="1:12" ht="31.5">
      <c r="A41" s="99"/>
      <c r="B41" s="91" t="s">
        <v>291</v>
      </c>
      <c r="C41" s="102">
        <v>992</v>
      </c>
      <c r="D41" s="85" t="s">
        <v>111</v>
      </c>
      <c r="E41" s="85" t="s">
        <v>129</v>
      </c>
      <c r="F41" s="166" t="s">
        <v>206</v>
      </c>
      <c r="G41" s="167" t="s">
        <v>207</v>
      </c>
      <c r="H41" s="168" t="s">
        <v>208</v>
      </c>
      <c r="I41" s="165"/>
      <c r="J41" s="103">
        <f>J42</f>
        <v>451.8</v>
      </c>
      <c r="K41" s="50"/>
      <c r="L41" s="37"/>
    </row>
    <row r="42" spans="1:12" ht="31.5">
      <c r="A42" s="99"/>
      <c r="B42" s="91" t="s">
        <v>293</v>
      </c>
      <c r="C42" s="102">
        <v>992</v>
      </c>
      <c r="D42" s="85" t="s">
        <v>111</v>
      </c>
      <c r="E42" s="85" t="s">
        <v>129</v>
      </c>
      <c r="F42" s="166" t="s">
        <v>206</v>
      </c>
      <c r="G42" s="167" t="s">
        <v>157</v>
      </c>
      <c r="H42" s="168" t="s">
        <v>208</v>
      </c>
      <c r="I42" s="165"/>
      <c r="J42" s="103">
        <f>J43</f>
        <v>451.8</v>
      </c>
      <c r="K42" s="50"/>
      <c r="L42" s="37"/>
    </row>
    <row r="43" spans="1:12" ht="31.5">
      <c r="A43" s="100"/>
      <c r="B43" s="91" t="s">
        <v>221</v>
      </c>
      <c r="C43" s="102">
        <v>992</v>
      </c>
      <c r="D43" s="85" t="s">
        <v>111</v>
      </c>
      <c r="E43" s="85" t="s">
        <v>129</v>
      </c>
      <c r="F43" s="166" t="s">
        <v>206</v>
      </c>
      <c r="G43" s="167" t="s">
        <v>157</v>
      </c>
      <c r="H43" s="168" t="s">
        <v>292</v>
      </c>
      <c r="I43" s="165"/>
      <c r="J43" s="103">
        <f>J44</f>
        <v>451.8</v>
      </c>
      <c r="K43" s="50"/>
      <c r="L43" s="37"/>
    </row>
    <row r="44" spans="1:12" ht="15.75">
      <c r="A44" s="99"/>
      <c r="B44" s="86" t="s">
        <v>222</v>
      </c>
      <c r="C44" s="102">
        <v>992</v>
      </c>
      <c r="D44" s="85" t="s">
        <v>111</v>
      </c>
      <c r="E44" s="85" t="s">
        <v>129</v>
      </c>
      <c r="F44" s="166" t="s">
        <v>206</v>
      </c>
      <c r="G44" s="167" t="s">
        <v>157</v>
      </c>
      <c r="H44" s="168" t="s">
        <v>292</v>
      </c>
      <c r="I44" s="165" t="s">
        <v>223</v>
      </c>
      <c r="J44" s="103">
        <v>451.8</v>
      </c>
      <c r="K44" s="50"/>
      <c r="L44" s="37"/>
    </row>
    <row r="45" spans="1:12" ht="15.75">
      <c r="A45" s="88"/>
      <c r="B45" s="86" t="s">
        <v>114</v>
      </c>
      <c r="C45" s="104">
        <v>992</v>
      </c>
      <c r="D45" s="85" t="s">
        <v>111</v>
      </c>
      <c r="E45" s="85" t="s">
        <v>115</v>
      </c>
      <c r="F45" s="166"/>
      <c r="G45" s="167"/>
      <c r="H45" s="168"/>
      <c r="I45" s="165"/>
      <c r="J45" s="103">
        <f>J46</f>
        <v>100</v>
      </c>
      <c r="K45" s="50"/>
      <c r="L45" s="37"/>
    </row>
    <row r="46" spans="1:12" ht="47.25">
      <c r="A46" s="88"/>
      <c r="B46" s="86" t="s">
        <v>294</v>
      </c>
      <c r="C46" s="102">
        <v>992</v>
      </c>
      <c r="D46" s="85" t="s">
        <v>111</v>
      </c>
      <c r="E46" s="85" t="s">
        <v>115</v>
      </c>
      <c r="F46" s="166" t="s">
        <v>227</v>
      </c>
      <c r="G46" s="167" t="s">
        <v>207</v>
      </c>
      <c r="H46" s="168" t="s">
        <v>208</v>
      </c>
      <c r="I46" s="165"/>
      <c r="J46" s="103">
        <f>J47</f>
        <v>100</v>
      </c>
      <c r="K46" s="50"/>
      <c r="L46" s="37"/>
    </row>
    <row r="47" spans="1:12" ht="31.5">
      <c r="A47" s="88"/>
      <c r="B47" s="86" t="s">
        <v>224</v>
      </c>
      <c r="C47" s="102">
        <v>992</v>
      </c>
      <c r="D47" s="85" t="s">
        <v>111</v>
      </c>
      <c r="E47" s="85" t="s">
        <v>115</v>
      </c>
      <c r="F47" s="166" t="s">
        <v>227</v>
      </c>
      <c r="G47" s="167" t="s">
        <v>209</v>
      </c>
      <c r="H47" s="168" t="s">
        <v>208</v>
      </c>
      <c r="I47" s="165"/>
      <c r="J47" s="103">
        <f>J48</f>
        <v>100</v>
      </c>
      <c r="K47" s="50"/>
      <c r="L47" s="37"/>
    </row>
    <row r="48" spans="1:12" ht="15.75">
      <c r="A48" s="88"/>
      <c r="B48" s="86" t="s">
        <v>116</v>
      </c>
      <c r="C48" s="102">
        <v>992</v>
      </c>
      <c r="D48" s="85" t="s">
        <v>111</v>
      </c>
      <c r="E48" s="85" t="s">
        <v>115</v>
      </c>
      <c r="F48" s="166" t="s">
        <v>227</v>
      </c>
      <c r="G48" s="167" t="s">
        <v>209</v>
      </c>
      <c r="H48" s="168" t="s">
        <v>295</v>
      </c>
      <c r="I48" s="165"/>
      <c r="J48" s="103">
        <f>J49</f>
        <v>100</v>
      </c>
      <c r="K48" s="50"/>
      <c r="L48" s="37"/>
    </row>
    <row r="49" spans="1:12" ht="15.75">
      <c r="A49" s="88"/>
      <c r="B49" s="91" t="s">
        <v>217</v>
      </c>
      <c r="C49" s="102">
        <v>992</v>
      </c>
      <c r="D49" s="85" t="s">
        <v>111</v>
      </c>
      <c r="E49" s="85" t="s">
        <v>115</v>
      </c>
      <c r="F49" s="166" t="s">
        <v>227</v>
      </c>
      <c r="G49" s="167" t="s">
        <v>209</v>
      </c>
      <c r="H49" s="168" t="s">
        <v>295</v>
      </c>
      <c r="I49" s="165" t="s">
        <v>218</v>
      </c>
      <c r="J49" s="103">
        <v>100</v>
      </c>
      <c r="K49" s="50"/>
      <c r="L49" s="37"/>
    </row>
    <row r="50" spans="1:12" ht="15.75">
      <c r="A50" s="88"/>
      <c r="B50" s="86" t="s">
        <v>57</v>
      </c>
      <c r="C50" s="105">
        <v>992</v>
      </c>
      <c r="D50" s="85" t="s">
        <v>111</v>
      </c>
      <c r="E50" s="85" t="s">
        <v>117</v>
      </c>
      <c r="F50" s="166"/>
      <c r="G50" s="167"/>
      <c r="H50" s="168"/>
      <c r="I50" s="165"/>
      <c r="J50" s="103">
        <f>J51+J55+J59</f>
        <v>3015.6</v>
      </c>
      <c r="K50" s="50"/>
      <c r="L50" s="37"/>
    </row>
    <row r="51" spans="1:12" ht="47.25">
      <c r="A51" s="88"/>
      <c r="B51" s="91" t="s">
        <v>393</v>
      </c>
      <c r="C51" s="170">
        <v>992</v>
      </c>
      <c r="D51" s="171" t="s">
        <v>111</v>
      </c>
      <c r="E51" s="172" t="s">
        <v>117</v>
      </c>
      <c r="F51" s="166" t="s">
        <v>129</v>
      </c>
      <c r="G51" s="167" t="s">
        <v>207</v>
      </c>
      <c r="H51" s="168" t="s">
        <v>208</v>
      </c>
      <c r="I51" s="173"/>
      <c r="J51" s="103">
        <f>J52</f>
        <v>50</v>
      </c>
      <c r="K51" s="50"/>
      <c r="L51" s="37"/>
    </row>
    <row r="52" spans="1:12" ht="15.75">
      <c r="A52" s="88"/>
      <c r="B52" s="91" t="s">
        <v>314</v>
      </c>
      <c r="C52" s="170">
        <v>992</v>
      </c>
      <c r="D52" s="171" t="s">
        <v>111</v>
      </c>
      <c r="E52" s="172" t="s">
        <v>117</v>
      </c>
      <c r="F52" s="166" t="s">
        <v>129</v>
      </c>
      <c r="G52" s="167" t="s">
        <v>161</v>
      </c>
      <c r="H52" s="168" t="s">
        <v>208</v>
      </c>
      <c r="I52" s="165"/>
      <c r="J52" s="103">
        <f>J54</f>
        <v>50</v>
      </c>
      <c r="K52" s="50"/>
    </row>
    <row r="53" spans="1:12" ht="31.5">
      <c r="A53" s="88"/>
      <c r="B53" s="169" t="s">
        <v>315</v>
      </c>
      <c r="C53" s="170">
        <v>992</v>
      </c>
      <c r="D53" s="171" t="s">
        <v>111</v>
      </c>
      <c r="E53" s="172" t="s">
        <v>117</v>
      </c>
      <c r="F53" s="166" t="s">
        <v>129</v>
      </c>
      <c r="G53" s="167" t="s">
        <v>161</v>
      </c>
      <c r="H53" s="168" t="s">
        <v>316</v>
      </c>
      <c r="I53" s="165"/>
      <c r="J53" s="103">
        <f>J54</f>
        <v>50</v>
      </c>
      <c r="K53" s="50"/>
      <c r="L53" s="37"/>
    </row>
    <row r="54" spans="1:12" ht="31.5">
      <c r="A54" s="88"/>
      <c r="B54" s="169" t="s">
        <v>215</v>
      </c>
      <c r="C54" s="170">
        <v>992</v>
      </c>
      <c r="D54" s="171" t="s">
        <v>111</v>
      </c>
      <c r="E54" s="172" t="s">
        <v>117</v>
      </c>
      <c r="F54" s="166" t="s">
        <v>129</v>
      </c>
      <c r="G54" s="167" t="s">
        <v>161</v>
      </c>
      <c r="H54" s="168" t="s">
        <v>316</v>
      </c>
      <c r="I54" s="165" t="s">
        <v>216</v>
      </c>
      <c r="J54" s="103">
        <v>50</v>
      </c>
      <c r="K54" s="50"/>
      <c r="L54" s="37"/>
    </row>
    <row r="55" spans="1:12" ht="47.25">
      <c r="A55" s="88"/>
      <c r="B55" s="86" t="s">
        <v>401</v>
      </c>
      <c r="C55" s="102">
        <v>992</v>
      </c>
      <c r="D55" s="85" t="s">
        <v>111</v>
      </c>
      <c r="E55" s="85" t="s">
        <v>117</v>
      </c>
      <c r="F55" s="166" t="s">
        <v>126</v>
      </c>
      <c r="G55" s="167" t="s">
        <v>207</v>
      </c>
      <c r="H55" s="168" t="s">
        <v>208</v>
      </c>
      <c r="I55" s="165"/>
      <c r="J55" s="103">
        <f>J56</f>
        <v>790.6</v>
      </c>
      <c r="K55" s="50"/>
      <c r="L55" s="37"/>
    </row>
    <row r="56" spans="1:12" ht="31.5">
      <c r="A56" s="88"/>
      <c r="B56" s="86" t="s">
        <v>313</v>
      </c>
      <c r="C56" s="102">
        <v>992</v>
      </c>
      <c r="D56" s="85" t="s">
        <v>111</v>
      </c>
      <c r="E56" s="85" t="s">
        <v>117</v>
      </c>
      <c r="F56" s="166" t="s">
        <v>126</v>
      </c>
      <c r="G56" s="167" t="s">
        <v>158</v>
      </c>
      <c r="H56" s="168" t="s">
        <v>208</v>
      </c>
      <c r="I56" s="165"/>
      <c r="J56" s="103">
        <f>J57</f>
        <v>790.6</v>
      </c>
      <c r="K56" s="50"/>
      <c r="L56" s="37"/>
    </row>
    <row r="57" spans="1:12" ht="47.25">
      <c r="A57" s="88"/>
      <c r="B57" s="86" t="s">
        <v>317</v>
      </c>
      <c r="C57" s="102">
        <v>992</v>
      </c>
      <c r="D57" s="85" t="s">
        <v>111</v>
      </c>
      <c r="E57" s="85" t="s">
        <v>117</v>
      </c>
      <c r="F57" s="166" t="s">
        <v>126</v>
      </c>
      <c r="G57" s="167" t="s">
        <v>158</v>
      </c>
      <c r="H57" s="168" t="s">
        <v>282</v>
      </c>
      <c r="I57" s="165"/>
      <c r="J57" s="103">
        <f>J58</f>
        <v>790.6</v>
      </c>
      <c r="K57" s="50"/>
      <c r="L57" s="37"/>
    </row>
    <row r="58" spans="1:12" ht="31.5">
      <c r="A58" s="88"/>
      <c r="B58" s="169" t="s">
        <v>215</v>
      </c>
      <c r="C58" s="102">
        <v>992</v>
      </c>
      <c r="D58" s="85" t="s">
        <v>111</v>
      </c>
      <c r="E58" s="85" t="s">
        <v>117</v>
      </c>
      <c r="F58" s="166" t="s">
        <v>126</v>
      </c>
      <c r="G58" s="167" t="s">
        <v>158</v>
      </c>
      <c r="H58" s="168" t="s">
        <v>282</v>
      </c>
      <c r="I58" s="165" t="s">
        <v>216</v>
      </c>
      <c r="J58" s="103">
        <v>790.6</v>
      </c>
      <c r="K58" s="50"/>
      <c r="L58" s="37"/>
    </row>
    <row r="59" spans="1:12" ht="47.25">
      <c r="A59" s="88"/>
      <c r="B59" s="169" t="s">
        <v>391</v>
      </c>
      <c r="C59" s="102">
        <v>992</v>
      </c>
      <c r="D59" s="85" t="s">
        <v>111</v>
      </c>
      <c r="E59" s="85" t="s">
        <v>117</v>
      </c>
      <c r="F59" s="166" t="s">
        <v>289</v>
      </c>
      <c r="G59" s="167" t="s">
        <v>207</v>
      </c>
      <c r="H59" s="168" t="s">
        <v>208</v>
      </c>
      <c r="I59" s="165"/>
      <c r="J59" s="103">
        <f>J60</f>
        <v>2175</v>
      </c>
      <c r="K59" s="50"/>
      <c r="L59" s="37"/>
    </row>
    <row r="60" spans="1:12" ht="31.5">
      <c r="A60" s="88"/>
      <c r="B60" s="169" t="s">
        <v>313</v>
      </c>
      <c r="C60" s="102">
        <v>992</v>
      </c>
      <c r="D60" s="85" t="s">
        <v>111</v>
      </c>
      <c r="E60" s="85" t="s">
        <v>117</v>
      </c>
      <c r="F60" s="166" t="s">
        <v>289</v>
      </c>
      <c r="G60" s="167" t="s">
        <v>209</v>
      </c>
      <c r="H60" s="168" t="s">
        <v>208</v>
      </c>
      <c r="I60" s="165"/>
      <c r="J60" s="103">
        <f>J61+J63+J66</f>
        <v>2175</v>
      </c>
      <c r="K60" s="50"/>
      <c r="L60" s="37"/>
    </row>
    <row r="61" spans="1:12" ht="31.5">
      <c r="A61" s="88"/>
      <c r="B61" s="86" t="s">
        <v>318</v>
      </c>
      <c r="C61" s="102">
        <v>992</v>
      </c>
      <c r="D61" s="85" t="s">
        <v>111</v>
      </c>
      <c r="E61" s="85" t="s">
        <v>117</v>
      </c>
      <c r="F61" s="166" t="s">
        <v>289</v>
      </c>
      <c r="G61" s="167" t="s">
        <v>209</v>
      </c>
      <c r="H61" s="168" t="s">
        <v>319</v>
      </c>
      <c r="I61" s="165"/>
      <c r="J61" s="103">
        <f>J62</f>
        <v>774</v>
      </c>
      <c r="K61" s="50"/>
      <c r="L61" s="37"/>
    </row>
    <row r="62" spans="1:12" ht="31.5">
      <c r="A62" s="88"/>
      <c r="B62" s="169" t="s">
        <v>215</v>
      </c>
      <c r="C62" s="102">
        <v>992</v>
      </c>
      <c r="D62" s="85" t="s">
        <v>111</v>
      </c>
      <c r="E62" s="85" t="s">
        <v>117</v>
      </c>
      <c r="F62" s="166" t="s">
        <v>289</v>
      </c>
      <c r="G62" s="167" t="s">
        <v>209</v>
      </c>
      <c r="H62" s="168" t="s">
        <v>319</v>
      </c>
      <c r="I62" s="165" t="s">
        <v>216</v>
      </c>
      <c r="J62" s="103">
        <f>290+200+284</f>
        <v>774</v>
      </c>
      <c r="K62" s="50"/>
      <c r="L62" s="37"/>
    </row>
    <row r="63" spans="1:12" ht="31.5">
      <c r="A63" s="88"/>
      <c r="B63" s="86" t="s">
        <v>322</v>
      </c>
      <c r="C63" s="102">
        <v>992</v>
      </c>
      <c r="D63" s="85" t="s">
        <v>111</v>
      </c>
      <c r="E63" s="85" t="s">
        <v>117</v>
      </c>
      <c r="F63" s="166" t="s">
        <v>289</v>
      </c>
      <c r="G63" s="167" t="s">
        <v>209</v>
      </c>
      <c r="H63" s="168" t="s">
        <v>323</v>
      </c>
      <c r="I63" s="165"/>
      <c r="J63" s="103">
        <f>J64+J65</f>
        <v>780</v>
      </c>
      <c r="K63" s="50"/>
      <c r="L63" s="37"/>
    </row>
    <row r="64" spans="1:12" ht="31.5">
      <c r="A64" s="88"/>
      <c r="B64" s="86" t="s">
        <v>215</v>
      </c>
      <c r="C64" s="84">
        <v>992</v>
      </c>
      <c r="D64" s="85" t="s">
        <v>111</v>
      </c>
      <c r="E64" s="85" t="s">
        <v>117</v>
      </c>
      <c r="F64" s="166" t="s">
        <v>289</v>
      </c>
      <c r="G64" s="167" t="s">
        <v>209</v>
      </c>
      <c r="H64" s="168" t="s">
        <v>323</v>
      </c>
      <c r="I64" s="165" t="s">
        <v>216</v>
      </c>
      <c r="J64" s="103">
        <v>30</v>
      </c>
      <c r="K64" s="50"/>
      <c r="L64" s="37"/>
    </row>
    <row r="65" spans="1:12" ht="31.5">
      <c r="A65" s="88"/>
      <c r="B65" s="86" t="s">
        <v>225</v>
      </c>
      <c r="C65" s="84">
        <v>992</v>
      </c>
      <c r="D65" s="85" t="s">
        <v>111</v>
      </c>
      <c r="E65" s="85" t="s">
        <v>117</v>
      </c>
      <c r="F65" s="166" t="s">
        <v>289</v>
      </c>
      <c r="G65" s="167" t="s">
        <v>209</v>
      </c>
      <c r="H65" s="168" t="s">
        <v>323</v>
      </c>
      <c r="I65" s="165" t="s">
        <v>226</v>
      </c>
      <c r="J65" s="103">
        <v>750</v>
      </c>
      <c r="K65" s="50"/>
      <c r="L65" s="37"/>
    </row>
    <row r="66" spans="1:12" ht="47.25">
      <c r="A66" s="88"/>
      <c r="B66" s="86" t="s">
        <v>320</v>
      </c>
      <c r="C66" s="102">
        <v>992</v>
      </c>
      <c r="D66" s="85" t="s">
        <v>111</v>
      </c>
      <c r="E66" s="85" t="s">
        <v>117</v>
      </c>
      <c r="F66" s="166" t="s">
        <v>289</v>
      </c>
      <c r="G66" s="167" t="s">
        <v>209</v>
      </c>
      <c r="H66" s="168" t="s">
        <v>321</v>
      </c>
      <c r="I66" s="165"/>
      <c r="J66" s="103">
        <f>J67</f>
        <v>621</v>
      </c>
      <c r="K66" s="50"/>
      <c r="L66" s="37"/>
    </row>
    <row r="67" spans="1:12" s="57" customFormat="1" ht="31.5">
      <c r="A67" s="88"/>
      <c r="B67" s="169" t="s">
        <v>215</v>
      </c>
      <c r="C67" s="102">
        <v>992</v>
      </c>
      <c r="D67" s="85" t="s">
        <v>111</v>
      </c>
      <c r="E67" s="85" t="s">
        <v>117</v>
      </c>
      <c r="F67" s="166" t="s">
        <v>289</v>
      </c>
      <c r="G67" s="167" t="s">
        <v>209</v>
      </c>
      <c r="H67" s="168" t="s">
        <v>321</v>
      </c>
      <c r="I67" s="165" t="s">
        <v>216</v>
      </c>
      <c r="J67" s="103">
        <v>621</v>
      </c>
      <c r="K67" s="56"/>
    </row>
    <row r="68" spans="1:12" s="57" customFormat="1" ht="31.5">
      <c r="A68" s="88" t="s">
        <v>237</v>
      </c>
      <c r="B68" s="91" t="s">
        <v>118</v>
      </c>
      <c r="C68" s="84">
        <v>992</v>
      </c>
      <c r="D68" s="85" t="s">
        <v>119</v>
      </c>
      <c r="E68" s="106"/>
      <c r="F68" s="166"/>
      <c r="G68" s="167"/>
      <c r="H68" s="168"/>
      <c r="I68" s="174"/>
      <c r="J68" s="103">
        <f>J69+J85+J80</f>
        <v>7025.2</v>
      </c>
      <c r="K68" s="56"/>
    </row>
    <row r="69" spans="1:12" ht="47.25">
      <c r="A69" s="88"/>
      <c r="B69" s="91" t="s">
        <v>63</v>
      </c>
      <c r="C69" s="84">
        <v>992</v>
      </c>
      <c r="D69" s="85" t="s">
        <v>119</v>
      </c>
      <c r="E69" s="85" t="s">
        <v>120</v>
      </c>
      <c r="F69" s="166"/>
      <c r="G69" s="167"/>
      <c r="H69" s="168"/>
      <c r="I69" s="165"/>
      <c r="J69" s="103">
        <f>J70</f>
        <v>6895.2</v>
      </c>
      <c r="K69" s="50"/>
      <c r="L69" s="37"/>
    </row>
    <row r="70" spans="1:12" ht="47.25">
      <c r="A70" s="88"/>
      <c r="B70" s="91" t="s">
        <v>393</v>
      </c>
      <c r="C70" s="84">
        <v>992</v>
      </c>
      <c r="D70" s="85" t="s">
        <v>119</v>
      </c>
      <c r="E70" s="85" t="s">
        <v>120</v>
      </c>
      <c r="F70" s="166" t="s">
        <v>129</v>
      </c>
      <c r="G70" s="167" t="s">
        <v>207</v>
      </c>
      <c r="H70" s="168" t="s">
        <v>208</v>
      </c>
      <c r="I70" s="165"/>
      <c r="J70" s="103">
        <f>J71</f>
        <v>6895.2</v>
      </c>
      <c r="K70" s="50"/>
      <c r="L70" s="37"/>
    </row>
    <row r="71" spans="1:12" ht="47.25">
      <c r="A71" s="88"/>
      <c r="B71" s="91" t="s">
        <v>324</v>
      </c>
      <c r="C71" s="84">
        <v>992</v>
      </c>
      <c r="D71" s="85" t="s">
        <v>119</v>
      </c>
      <c r="E71" s="85" t="s">
        <v>120</v>
      </c>
      <c r="F71" s="166" t="s">
        <v>129</v>
      </c>
      <c r="G71" s="167" t="s">
        <v>209</v>
      </c>
      <c r="H71" s="168" t="s">
        <v>208</v>
      </c>
      <c r="I71" s="165"/>
      <c r="J71" s="103">
        <f>J72+J76+J78</f>
        <v>6895.2</v>
      </c>
      <c r="K71" s="50"/>
      <c r="L71" s="37"/>
    </row>
    <row r="72" spans="1:12" ht="78.75">
      <c r="A72" s="88"/>
      <c r="B72" s="91" t="s">
        <v>325</v>
      </c>
      <c r="C72" s="84">
        <v>992</v>
      </c>
      <c r="D72" s="85" t="s">
        <v>119</v>
      </c>
      <c r="E72" s="85" t="s">
        <v>120</v>
      </c>
      <c r="F72" s="166" t="s">
        <v>129</v>
      </c>
      <c r="G72" s="167" t="s">
        <v>209</v>
      </c>
      <c r="H72" s="168" t="s">
        <v>228</v>
      </c>
      <c r="I72" s="165"/>
      <c r="J72" s="103">
        <f>J73+J74+J75</f>
        <v>6063.2</v>
      </c>
      <c r="K72" s="50"/>
      <c r="L72" s="37"/>
    </row>
    <row r="73" spans="1:12" ht="94.5">
      <c r="A73" s="88"/>
      <c r="B73" s="169" t="s">
        <v>212</v>
      </c>
      <c r="C73" s="84">
        <v>992</v>
      </c>
      <c r="D73" s="85" t="s">
        <v>119</v>
      </c>
      <c r="E73" s="85" t="s">
        <v>120</v>
      </c>
      <c r="F73" s="166" t="s">
        <v>129</v>
      </c>
      <c r="G73" s="167" t="s">
        <v>209</v>
      </c>
      <c r="H73" s="168" t="s">
        <v>228</v>
      </c>
      <c r="I73" s="165" t="s">
        <v>213</v>
      </c>
      <c r="J73" s="103">
        <v>5267.2</v>
      </c>
      <c r="K73" s="50"/>
      <c r="L73" s="37"/>
    </row>
    <row r="74" spans="1:12" ht="31.5">
      <c r="A74" s="88"/>
      <c r="B74" s="169" t="s">
        <v>215</v>
      </c>
      <c r="C74" s="84">
        <v>992</v>
      </c>
      <c r="D74" s="85" t="s">
        <v>119</v>
      </c>
      <c r="E74" s="85" t="s">
        <v>120</v>
      </c>
      <c r="F74" s="166" t="s">
        <v>129</v>
      </c>
      <c r="G74" s="167" t="s">
        <v>209</v>
      </c>
      <c r="H74" s="168" t="s">
        <v>228</v>
      </c>
      <c r="I74" s="165" t="s">
        <v>216</v>
      </c>
      <c r="J74" s="103">
        <v>760.9</v>
      </c>
      <c r="K74" s="50"/>
      <c r="L74" s="37"/>
    </row>
    <row r="75" spans="1:12" ht="15.75">
      <c r="A75" s="95"/>
      <c r="B75" s="91" t="s">
        <v>217</v>
      </c>
      <c r="C75" s="84">
        <v>992</v>
      </c>
      <c r="D75" s="85" t="s">
        <v>119</v>
      </c>
      <c r="E75" s="85" t="s">
        <v>120</v>
      </c>
      <c r="F75" s="166" t="s">
        <v>129</v>
      </c>
      <c r="G75" s="167" t="s">
        <v>209</v>
      </c>
      <c r="H75" s="168" t="s">
        <v>228</v>
      </c>
      <c r="I75" s="165" t="s">
        <v>218</v>
      </c>
      <c r="J75" s="103">
        <v>35.1</v>
      </c>
      <c r="K75" s="50"/>
      <c r="L75" s="37"/>
    </row>
    <row r="76" spans="1:12" ht="63">
      <c r="A76" s="88"/>
      <c r="B76" s="87" t="s">
        <v>328</v>
      </c>
      <c r="C76" s="84">
        <v>992</v>
      </c>
      <c r="D76" s="85" t="s">
        <v>119</v>
      </c>
      <c r="E76" s="85" t="s">
        <v>120</v>
      </c>
      <c r="F76" s="166" t="s">
        <v>129</v>
      </c>
      <c r="G76" s="167" t="s">
        <v>209</v>
      </c>
      <c r="H76" s="168" t="s">
        <v>280</v>
      </c>
      <c r="I76" s="165"/>
      <c r="J76" s="103">
        <f>J77</f>
        <v>600</v>
      </c>
      <c r="K76" s="50"/>
      <c r="L76" s="37"/>
    </row>
    <row r="77" spans="1:12" ht="31.5">
      <c r="A77" s="88"/>
      <c r="B77" s="169" t="s">
        <v>215</v>
      </c>
      <c r="C77" s="84">
        <v>992</v>
      </c>
      <c r="D77" s="85" t="s">
        <v>119</v>
      </c>
      <c r="E77" s="85" t="s">
        <v>120</v>
      </c>
      <c r="F77" s="166" t="s">
        <v>129</v>
      </c>
      <c r="G77" s="167" t="s">
        <v>209</v>
      </c>
      <c r="H77" s="168" t="s">
        <v>280</v>
      </c>
      <c r="I77" s="165" t="s">
        <v>216</v>
      </c>
      <c r="J77" s="103">
        <v>600</v>
      </c>
      <c r="K77" s="50"/>
      <c r="L77" s="37"/>
    </row>
    <row r="78" spans="1:12" ht="47.25">
      <c r="A78" s="88"/>
      <c r="B78" s="87" t="s">
        <v>326</v>
      </c>
      <c r="C78" s="84">
        <v>992</v>
      </c>
      <c r="D78" s="85" t="s">
        <v>119</v>
      </c>
      <c r="E78" s="85" t="s">
        <v>120</v>
      </c>
      <c r="F78" s="166" t="s">
        <v>129</v>
      </c>
      <c r="G78" s="167" t="s">
        <v>209</v>
      </c>
      <c r="H78" s="168" t="s">
        <v>327</v>
      </c>
      <c r="I78" s="165"/>
      <c r="J78" s="103">
        <f>J79</f>
        <v>232</v>
      </c>
      <c r="K78" s="50"/>
      <c r="L78" s="37"/>
    </row>
    <row r="79" spans="1:12" ht="31.5">
      <c r="A79" s="88"/>
      <c r="B79" s="169" t="s">
        <v>215</v>
      </c>
      <c r="C79" s="84">
        <v>992</v>
      </c>
      <c r="D79" s="85" t="s">
        <v>119</v>
      </c>
      <c r="E79" s="85" t="s">
        <v>120</v>
      </c>
      <c r="F79" s="166" t="s">
        <v>129</v>
      </c>
      <c r="G79" s="167" t="s">
        <v>209</v>
      </c>
      <c r="H79" s="168" t="s">
        <v>327</v>
      </c>
      <c r="I79" s="165" t="s">
        <v>216</v>
      </c>
      <c r="J79" s="103">
        <v>232</v>
      </c>
      <c r="K79" s="50"/>
      <c r="L79" s="37"/>
    </row>
    <row r="80" spans="1:12" ht="15.75">
      <c r="A80" s="88"/>
      <c r="B80" s="91" t="s">
        <v>281</v>
      </c>
      <c r="C80" s="84">
        <v>992</v>
      </c>
      <c r="D80" s="85" t="s">
        <v>119</v>
      </c>
      <c r="E80" s="85" t="s">
        <v>128</v>
      </c>
      <c r="F80" s="166"/>
      <c r="G80" s="167"/>
      <c r="H80" s="168"/>
      <c r="I80" s="165"/>
      <c r="J80" s="103">
        <f>J81</f>
        <v>120</v>
      </c>
      <c r="K80" s="50"/>
      <c r="L80" s="37"/>
    </row>
    <row r="81" spans="1:12" ht="47.25">
      <c r="A81" s="88"/>
      <c r="B81" s="91" t="s">
        <v>393</v>
      </c>
      <c r="C81" s="84">
        <v>992</v>
      </c>
      <c r="D81" s="85" t="s">
        <v>119</v>
      </c>
      <c r="E81" s="85" t="s">
        <v>128</v>
      </c>
      <c r="F81" s="166" t="s">
        <v>129</v>
      </c>
      <c r="G81" s="167" t="s">
        <v>207</v>
      </c>
      <c r="H81" s="168" t="s">
        <v>208</v>
      </c>
      <c r="I81" s="165"/>
      <c r="J81" s="103">
        <f>J82</f>
        <v>120</v>
      </c>
      <c r="K81" s="50"/>
      <c r="L81" s="37"/>
    </row>
    <row r="82" spans="1:12" ht="15.75">
      <c r="A82" s="88"/>
      <c r="B82" s="91" t="s">
        <v>297</v>
      </c>
      <c r="C82" s="84">
        <v>992</v>
      </c>
      <c r="D82" s="85" t="s">
        <v>119</v>
      </c>
      <c r="E82" s="85" t="s">
        <v>128</v>
      </c>
      <c r="F82" s="166" t="s">
        <v>129</v>
      </c>
      <c r="G82" s="167" t="s">
        <v>160</v>
      </c>
      <c r="H82" s="168" t="s">
        <v>208</v>
      </c>
      <c r="I82" s="165"/>
      <c r="J82" s="103">
        <f>J83</f>
        <v>120</v>
      </c>
      <c r="K82" s="50"/>
      <c r="L82" s="37"/>
    </row>
    <row r="83" spans="1:12" ht="15.75">
      <c r="A83" s="88"/>
      <c r="B83" s="87" t="s">
        <v>330</v>
      </c>
      <c r="C83" s="84">
        <v>992</v>
      </c>
      <c r="D83" s="85" t="s">
        <v>119</v>
      </c>
      <c r="E83" s="85" t="s">
        <v>128</v>
      </c>
      <c r="F83" s="166" t="s">
        <v>129</v>
      </c>
      <c r="G83" s="167" t="s">
        <v>160</v>
      </c>
      <c r="H83" s="168" t="s">
        <v>329</v>
      </c>
      <c r="I83" s="165"/>
      <c r="J83" s="103">
        <f>J84</f>
        <v>120</v>
      </c>
      <c r="K83" s="50"/>
      <c r="L83" s="37"/>
    </row>
    <row r="84" spans="1:12" ht="31.5">
      <c r="A84" s="88"/>
      <c r="B84" s="169" t="s">
        <v>215</v>
      </c>
      <c r="C84" s="84">
        <v>992</v>
      </c>
      <c r="D84" s="85" t="s">
        <v>119</v>
      </c>
      <c r="E84" s="85" t="s">
        <v>128</v>
      </c>
      <c r="F84" s="166" t="s">
        <v>129</v>
      </c>
      <c r="G84" s="167" t="s">
        <v>160</v>
      </c>
      <c r="H84" s="168" t="s">
        <v>329</v>
      </c>
      <c r="I84" s="165" t="s">
        <v>216</v>
      </c>
      <c r="J84" s="103">
        <v>120</v>
      </c>
      <c r="K84" s="50"/>
      <c r="L84" s="37"/>
    </row>
    <row r="85" spans="1:12" ht="47.25">
      <c r="A85" s="88"/>
      <c r="B85" s="169" t="s">
        <v>64</v>
      </c>
      <c r="C85" s="84">
        <v>992</v>
      </c>
      <c r="D85" s="85" t="s">
        <v>119</v>
      </c>
      <c r="E85" s="85" t="s">
        <v>121</v>
      </c>
      <c r="F85" s="166"/>
      <c r="G85" s="167"/>
      <c r="H85" s="168"/>
      <c r="I85" s="165"/>
      <c r="J85" s="103">
        <f>J86</f>
        <v>10</v>
      </c>
      <c r="K85" s="50"/>
      <c r="L85" s="37"/>
    </row>
    <row r="86" spans="1:12" ht="47.25">
      <c r="A86" s="88"/>
      <c r="B86" s="91" t="s">
        <v>393</v>
      </c>
      <c r="C86" s="84">
        <v>992</v>
      </c>
      <c r="D86" s="85" t="s">
        <v>119</v>
      </c>
      <c r="E86" s="85" t="s">
        <v>121</v>
      </c>
      <c r="F86" s="166" t="s">
        <v>129</v>
      </c>
      <c r="G86" s="167" t="s">
        <v>207</v>
      </c>
      <c r="H86" s="168" t="s">
        <v>208</v>
      </c>
      <c r="I86" s="165"/>
      <c r="J86" s="103">
        <f>J87</f>
        <v>10</v>
      </c>
      <c r="K86" s="50"/>
      <c r="L86" s="37"/>
    </row>
    <row r="87" spans="1:12" s="47" customFormat="1" ht="31.5">
      <c r="A87" s="88"/>
      <c r="B87" s="91" t="s">
        <v>331</v>
      </c>
      <c r="C87" s="84">
        <v>992</v>
      </c>
      <c r="D87" s="85" t="s">
        <v>119</v>
      </c>
      <c r="E87" s="85" t="s">
        <v>121</v>
      </c>
      <c r="F87" s="166" t="s">
        <v>129</v>
      </c>
      <c r="G87" s="167" t="s">
        <v>157</v>
      </c>
      <c r="H87" s="168" t="s">
        <v>208</v>
      </c>
      <c r="I87" s="165"/>
      <c r="J87" s="103">
        <f>J88</f>
        <v>10</v>
      </c>
      <c r="K87" s="48"/>
    </row>
    <row r="88" spans="1:12" ht="31.5">
      <c r="A88" s="88"/>
      <c r="B88" s="86" t="s">
        <v>333</v>
      </c>
      <c r="C88" s="84">
        <v>992</v>
      </c>
      <c r="D88" s="85" t="s">
        <v>119</v>
      </c>
      <c r="E88" s="85" t="s">
        <v>121</v>
      </c>
      <c r="F88" s="166" t="s">
        <v>129</v>
      </c>
      <c r="G88" s="167" t="s">
        <v>157</v>
      </c>
      <c r="H88" s="168" t="s">
        <v>332</v>
      </c>
      <c r="I88" s="165"/>
      <c r="J88" s="103">
        <f>J89</f>
        <v>10</v>
      </c>
      <c r="K88" s="50"/>
      <c r="L88" s="37"/>
    </row>
    <row r="89" spans="1:12" ht="31.5">
      <c r="A89" s="88"/>
      <c r="B89" s="169" t="s">
        <v>215</v>
      </c>
      <c r="C89" s="84">
        <v>992</v>
      </c>
      <c r="D89" s="85" t="s">
        <v>119</v>
      </c>
      <c r="E89" s="85" t="s">
        <v>121</v>
      </c>
      <c r="F89" s="166" t="s">
        <v>129</v>
      </c>
      <c r="G89" s="167" t="s">
        <v>157</v>
      </c>
      <c r="H89" s="168" t="s">
        <v>332</v>
      </c>
      <c r="I89" s="165" t="s">
        <v>216</v>
      </c>
      <c r="J89" s="103">
        <v>10</v>
      </c>
      <c r="K89" s="50"/>
      <c r="L89" s="37"/>
    </row>
    <row r="90" spans="1:12" ht="15.75">
      <c r="A90" s="85" t="s">
        <v>367</v>
      </c>
      <c r="B90" s="86" t="s">
        <v>67</v>
      </c>
      <c r="C90" s="84">
        <v>992</v>
      </c>
      <c r="D90" s="85" t="s">
        <v>113</v>
      </c>
      <c r="E90" s="85"/>
      <c r="F90" s="166"/>
      <c r="G90" s="167"/>
      <c r="H90" s="168"/>
      <c r="I90" s="165"/>
      <c r="J90" s="103">
        <f>J91+J109</f>
        <v>32122.356920000002</v>
      </c>
      <c r="K90" s="50"/>
      <c r="L90" s="37"/>
    </row>
    <row r="91" spans="1:12" ht="15.75">
      <c r="A91" s="88"/>
      <c r="B91" s="91" t="s">
        <v>197</v>
      </c>
      <c r="C91" s="94">
        <v>992</v>
      </c>
      <c r="D91" s="95" t="s">
        <v>113</v>
      </c>
      <c r="E91" s="95" t="s">
        <v>120</v>
      </c>
      <c r="F91" s="166"/>
      <c r="G91" s="167"/>
      <c r="H91" s="168"/>
      <c r="I91" s="175"/>
      <c r="J91" s="103">
        <f>J92+J103</f>
        <v>32082.356920000002</v>
      </c>
      <c r="K91" s="50"/>
      <c r="L91" s="37"/>
    </row>
    <row r="92" spans="1:12" ht="78.75">
      <c r="A92" s="88"/>
      <c r="B92" s="91" t="s">
        <v>394</v>
      </c>
      <c r="C92" s="94">
        <v>992</v>
      </c>
      <c r="D92" s="95" t="s">
        <v>113</v>
      </c>
      <c r="E92" s="95" t="s">
        <v>120</v>
      </c>
      <c r="F92" s="166" t="s">
        <v>290</v>
      </c>
      <c r="G92" s="167" t="s">
        <v>207</v>
      </c>
      <c r="H92" s="168" t="s">
        <v>208</v>
      </c>
      <c r="I92" s="175"/>
      <c r="J92" s="103">
        <f>J93+J100</f>
        <v>24233.179840000001</v>
      </c>
      <c r="K92" s="50"/>
      <c r="L92" s="37"/>
    </row>
    <row r="93" spans="1:12" ht="31.5">
      <c r="A93" s="88"/>
      <c r="B93" s="91" t="s">
        <v>298</v>
      </c>
      <c r="C93" s="94">
        <v>992</v>
      </c>
      <c r="D93" s="95" t="s">
        <v>113</v>
      </c>
      <c r="E93" s="95" t="s">
        <v>120</v>
      </c>
      <c r="F93" s="166" t="s">
        <v>290</v>
      </c>
      <c r="G93" s="167" t="s">
        <v>157</v>
      </c>
      <c r="H93" s="168" t="s">
        <v>208</v>
      </c>
      <c r="I93" s="175"/>
      <c r="J93" s="103">
        <f>J98+J94+J96</f>
        <v>23733.179840000001</v>
      </c>
      <c r="K93" s="50"/>
      <c r="L93" s="37"/>
    </row>
    <row r="94" spans="1:12" ht="63">
      <c r="A94" s="88"/>
      <c r="B94" s="176" t="s">
        <v>335</v>
      </c>
      <c r="C94" s="84">
        <v>992</v>
      </c>
      <c r="D94" s="85" t="s">
        <v>113</v>
      </c>
      <c r="E94" s="85" t="s">
        <v>120</v>
      </c>
      <c r="F94" s="166" t="s">
        <v>290</v>
      </c>
      <c r="G94" s="167" t="s">
        <v>157</v>
      </c>
      <c r="H94" s="168" t="s">
        <v>334</v>
      </c>
      <c r="I94" s="165"/>
      <c r="J94" s="103">
        <f>J95</f>
        <v>9288.1798400000007</v>
      </c>
      <c r="K94" s="50"/>
      <c r="L94" s="37"/>
    </row>
    <row r="95" spans="1:12" ht="31.5">
      <c r="A95" s="88"/>
      <c r="B95" s="169" t="s">
        <v>215</v>
      </c>
      <c r="C95" s="84">
        <v>992</v>
      </c>
      <c r="D95" s="85" t="s">
        <v>113</v>
      </c>
      <c r="E95" s="85" t="s">
        <v>120</v>
      </c>
      <c r="F95" s="166" t="s">
        <v>290</v>
      </c>
      <c r="G95" s="167" t="s">
        <v>157</v>
      </c>
      <c r="H95" s="168" t="s">
        <v>334</v>
      </c>
      <c r="I95" s="165" t="s">
        <v>216</v>
      </c>
      <c r="J95" s="103">
        <f>9330.7-42.52016</f>
        <v>9288.1798400000007</v>
      </c>
      <c r="K95" s="50"/>
      <c r="L95" s="37"/>
    </row>
    <row r="96" spans="1:12" ht="31.5">
      <c r="A96" s="88"/>
      <c r="B96" s="176" t="s">
        <v>242</v>
      </c>
      <c r="C96" s="84">
        <v>992</v>
      </c>
      <c r="D96" s="85" t="s">
        <v>113</v>
      </c>
      <c r="E96" s="85" t="s">
        <v>120</v>
      </c>
      <c r="F96" s="166" t="s">
        <v>290</v>
      </c>
      <c r="G96" s="167" t="s">
        <v>157</v>
      </c>
      <c r="H96" s="168" t="s">
        <v>450</v>
      </c>
      <c r="I96" s="165"/>
      <c r="J96" s="103">
        <f>J97</f>
        <v>13000</v>
      </c>
      <c r="K96" s="50"/>
      <c r="L96" s="37"/>
    </row>
    <row r="97" spans="1:12" ht="31.5">
      <c r="A97" s="88"/>
      <c r="B97" s="169" t="s">
        <v>215</v>
      </c>
      <c r="C97" s="84">
        <v>992</v>
      </c>
      <c r="D97" s="85" t="s">
        <v>113</v>
      </c>
      <c r="E97" s="85" t="s">
        <v>120</v>
      </c>
      <c r="F97" s="166" t="s">
        <v>290</v>
      </c>
      <c r="G97" s="167" t="s">
        <v>157</v>
      </c>
      <c r="H97" s="168" t="s">
        <v>450</v>
      </c>
      <c r="I97" s="165" t="s">
        <v>216</v>
      </c>
      <c r="J97" s="103">
        <v>13000</v>
      </c>
      <c r="K97" s="50"/>
      <c r="L97" s="37"/>
    </row>
    <row r="98" spans="1:12" ht="31.5">
      <c r="A98" s="88"/>
      <c r="B98" s="176" t="s">
        <v>242</v>
      </c>
      <c r="C98" s="84">
        <v>992</v>
      </c>
      <c r="D98" s="85" t="s">
        <v>113</v>
      </c>
      <c r="E98" s="85" t="s">
        <v>120</v>
      </c>
      <c r="F98" s="166" t="s">
        <v>290</v>
      </c>
      <c r="G98" s="167" t="s">
        <v>157</v>
      </c>
      <c r="H98" s="168" t="s">
        <v>252</v>
      </c>
      <c r="I98" s="165"/>
      <c r="J98" s="103">
        <f>J99</f>
        <v>1445</v>
      </c>
      <c r="K98" s="50"/>
      <c r="L98" s="37"/>
    </row>
    <row r="99" spans="1:12" ht="31.5">
      <c r="A99" s="88"/>
      <c r="B99" s="169" t="s">
        <v>215</v>
      </c>
      <c r="C99" s="84">
        <v>992</v>
      </c>
      <c r="D99" s="85" t="s">
        <v>113</v>
      </c>
      <c r="E99" s="85" t="s">
        <v>120</v>
      </c>
      <c r="F99" s="166" t="s">
        <v>290</v>
      </c>
      <c r="G99" s="167" t="s">
        <v>157</v>
      </c>
      <c r="H99" s="168" t="s">
        <v>252</v>
      </c>
      <c r="I99" s="165" t="s">
        <v>216</v>
      </c>
      <c r="J99" s="103">
        <f>1002.4+938.81902-496.21902</f>
        <v>1445</v>
      </c>
      <c r="K99" s="50"/>
      <c r="L99" s="37"/>
    </row>
    <row r="100" spans="1:12" ht="15.75">
      <c r="A100" s="88"/>
      <c r="B100" s="91" t="s">
        <v>299</v>
      </c>
      <c r="C100" s="94">
        <v>992</v>
      </c>
      <c r="D100" s="95" t="s">
        <v>113</v>
      </c>
      <c r="E100" s="95" t="s">
        <v>120</v>
      </c>
      <c r="F100" s="166" t="s">
        <v>290</v>
      </c>
      <c r="G100" s="167" t="s">
        <v>158</v>
      </c>
      <c r="H100" s="168" t="s">
        <v>208</v>
      </c>
      <c r="I100" s="175"/>
      <c r="J100" s="103">
        <f>J101</f>
        <v>500</v>
      </c>
      <c r="K100" s="50"/>
      <c r="L100" s="37"/>
    </row>
    <row r="101" spans="1:12" ht="94.5">
      <c r="A101" s="88"/>
      <c r="B101" s="176" t="s">
        <v>337</v>
      </c>
      <c r="C101" s="84">
        <v>992</v>
      </c>
      <c r="D101" s="85" t="s">
        <v>113</v>
      </c>
      <c r="E101" s="85" t="s">
        <v>120</v>
      </c>
      <c r="F101" s="166" t="s">
        <v>290</v>
      </c>
      <c r="G101" s="167" t="s">
        <v>158</v>
      </c>
      <c r="H101" s="168" t="s">
        <v>336</v>
      </c>
      <c r="I101" s="165"/>
      <c r="J101" s="103">
        <f>J102</f>
        <v>500</v>
      </c>
      <c r="K101" s="50"/>
      <c r="L101" s="37"/>
    </row>
    <row r="102" spans="1:12" ht="31.5">
      <c r="A102" s="88"/>
      <c r="B102" s="169" t="s">
        <v>215</v>
      </c>
      <c r="C102" s="84">
        <v>992</v>
      </c>
      <c r="D102" s="85" t="s">
        <v>113</v>
      </c>
      <c r="E102" s="85" t="s">
        <v>120</v>
      </c>
      <c r="F102" s="166" t="s">
        <v>290</v>
      </c>
      <c r="G102" s="167" t="s">
        <v>158</v>
      </c>
      <c r="H102" s="168" t="s">
        <v>336</v>
      </c>
      <c r="I102" s="165" t="s">
        <v>216</v>
      </c>
      <c r="J102" s="103">
        <v>500</v>
      </c>
      <c r="K102" s="50"/>
      <c r="L102" s="37"/>
    </row>
    <row r="103" spans="1:12" s="47" customFormat="1" ht="47.25">
      <c r="A103" s="88"/>
      <c r="B103" s="86" t="s">
        <v>294</v>
      </c>
      <c r="C103" s="102">
        <v>992</v>
      </c>
      <c r="D103" s="85" t="s">
        <v>113</v>
      </c>
      <c r="E103" s="85" t="s">
        <v>120</v>
      </c>
      <c r="F103" s="166" t="s">
        <v>227</v>
      </c>
      <c r="G103" s="167" t="s">
        <v>207</v>
      </c>
      <c r="H103" s="168" t="s">
        <v>208</v>
      </c>
      <c r="I103" s="165"/>
      <c r="J103" s="103">
        <f>J104</f>
        <v>7849.1770800000004</v>
      </c>
      <c r="K103" s="41"/>
    </row>
    <row r="104" spans="1:12" s="55" customFormat="1" ht="48">
      <c r="A104" s="88"/>
      <c r="B104" s="86" t="s">
        <v>435</v>
      </c>
      <c r="C104" s="102">
        <v>992</v>
      </c>
      <c r="D104" s="85" t="s">
        <v>113</v>
      </c>
      <c r="E104" s="85" t="s">
        <v>120</v>
      </c>
      <c r="F104" s="166" t="s">
        <v>227</v>
      </c>
      <c r="G104" s="167" t="s">
        <v>157</v>
      </c>
      <c r="H104" s="168" t="s">
        <v>208</v>
      </c>
      <c r="I104" s="165"/>
      <c r="J104" s="103">
        <f>J105+J107</f>
        <v>7849.1770800000004</v>
      </c>
      <c r="K104" s="50"/>
    </row>
    <row r="105" spans="1:12" s="55" customFormat="1" ht="63.75">
      <c r="A105" s="88"/>
      <c r="B105" s="86" t="s">
        <v>335</v>
      </c>
      <c r="C105" s="102">
        <v>992</v>
      </c>
      <c r="D105" s="85" t="s">
        <v>113</v>
      </c>
      <c r="E105" s="85" t="s">
        <v>120</v>
      </c>
      <c r="F105" s="166" t="s">
        <v>227</v>
      </c>
      <c r="G105" s="167" t="s">
        <v>157</v>
      </c>
      <c r="H105" s="168" t="s">
        <v>334</v>
      </c>
      <c r="I105" s="165"/>
      <c r="J105" s="103">
        <f>J106</f>
        <v>360.17707999999999</v>
      </c>
      <c r="K105" s="50"/>
    </row>
    <row r="106" spans="1:12" s="55" customFormat="1">
      <c r="A106" s="88"/>
      <c r="B106" s="91" t="s">
        <v>217</v>
      </c>
      <c r="C106" s="102">
        <v>992</v>
      </c>
      <c r="D106" s="85" t="s">
        <v>113</v>
      </c>
      <c r="E106" s="85" t="s">
        <v>120</v>
      </c>
      <c r="F106" s="166" t="s">
        <v>227</v>
      </c>
      <c r="G106" s="167" t="s">
        <v>157</v>
      </c>
      <c r="H106" s="168" t="s">
        <v>334</v>
      </c>
      <c r="I106" s="165" t="s">
        <v>216</v>
      </c>
      <c r="J106" s="103">
        <v>360.17707999999999</v>
      </c>
      <c r="K106" s="50"/>
    </row>
    <row r="107" spans="1:12" s="47" customFormat="1" ht="31.5">
      <c r="A107" s="88"/>
      <c r="B107" s="86" t="s">
        <v>242</v>
      </c>
      <c r="C107" s="102">
        <v>992</v>
      </c>
      <c r="D107" s="85" t="s">
        <v>113</v>
      </c>
      <c r="E107" s="85" t="s">
        <v>120</v>
      </c>
      <c r="F107" s="166" t="s">
        <v>227</v>
      </c>
      <c r="G107" s="167" t="s">
        <v>157</v>
      </c>
      <c r="H107" s="168" t="s">
        <v>450</v>
      </c>
      <c r="I107" s="165"/>
      <c r="J107" s="103">
        <f>J108</f>
        <v>7489</v>
      </c>
      <c r="K107" s="41"/>
    </row>
    <row r="108" spans="1:12" ht="15.75">
      <c r="A108" s="88"/>
      <c r="B108" s="91" t="s">
        <v>217</v>
      </c>
      <c r="C108" s="102">
        <v>992</v>
      </c>
      <c r="D108" s="85" t="s">
        <v>113</v>
      </c>
      <c r="E108" s="85" t="s">
        <v>120</v>
      </c>
      <c r="F108" s="166" t="s">
        <v>227</v>
      </c>
      <c r="G108" s="167" t="s">
        <v>157</v>
      </c>
      <c r="H108" s="168" t="s">
        <v>450</v>
      </c>
      <c r="I108" s="165" t="s">
        <v>216</v>
      </c>
      <c r="J108" s="103">
        <v>7489</v>
      </c>
      <c r="K108" s="50"/>
      <c r="L108" s="37"/>
    </row>
    <row r="109" spans="1:12" ht="31.5">
      <c r="A109" s="88"/>
      <c r="B109" s="169" t="s">
        <v>69</v>
      </c>
      <c r="C109" s="84">
        <v>992</v>
      </c>
      <c r="D109" s="85" t="s">
        <v>113</v>
      </c>
      <c r="E109" s="85" t="s">
        <v>122</v>
      </c>
      <c r="F109" s="166"/>
      <c r="G109" s="167"/>
      <c r="H109" s="168"/>
      <c r="I109" s="165"/>
      <c r="J109" s="103">
        <f>J110</f>
        <v>40</v>
      </c>
      <c r="K109" s="50"/>
      <c r="L109" s="37"/>
    </row>
    <row r="110" spans="1:12" ht="63">
      <c r="A110" s="88"/>
      <c r="B110" s="169" t="s">
        <v>395</v>
      </c>
      <c r="C110" s="84">
        <v>992</v>
      </c>
      <c r="D110" s="85" t="s">
        <v>113</v>
      </c>
      <c r="E110" s="85" t="s">
        <v>122</v>
      </c>
      <c r="F110" s="166" t="s">
        <v>117</v>
      </c>
      <c r="G110" s="167" t="s">
        <v>207</v>
      </c>
      <c r="H110" s="168" t="s">
        <v>208</v>
      </c>
      <c r="I110" s="165"/>
      <c r="J110" s="103">
        <f>J111+J114</f>
        <v>40</v>
      </c>
      <c r="K110" s="50"/>
      <c r="L110" s="37"/>
    </row>
    <row r="111" spans="1:12" ht="47.25">
      <c r="A111" s="88"/>
      <c r="B111" s="86" t="s">
        <v>338</v>
      </c>
      <c r="C111" s="84">
        <v>992</v>
      </c>
      <c r="D111" s="85" t="s">
        <v>113</v>
      </c>
      <c r="E111" s="85" t="s">
        <v>122</v>
      </c>
      <c r="F111" s="166" t="s">
        <v>117</v>
      </c>
      <c r="G111" s="167" t="s">
        <v>209</v>
      </c>
      <c r="H111" s="168" t="s">
        <v>208</v>
      </c>
      <c r="I111" s="165"/>
      <c r="J111" s="103">
        <f>J112</f>
        <v>20</v>
      </c>
      <c r="K111" s="50"/>
      <c r="L111" s="37"/>
    </row>
    <row r="112" spans="1:12" ht="31.5">
      <c r="A112" s="88"/>
      <c r="B112" s="86" t="s">
        <v>300</v>
      </c>
      <c r="C112" s="84">
        <v>992</v>
      </c>
      <c r="D112" s="85" t="s">
        <v>113</v>
      </c>
      <c r="E112" s="85" t="s">
        <v>122</v>
      </c>
      <c r="F112" s="166" t="s">
        <v>117</v>
      </c>
      <c r="G112" s="167" t="s">
        <v>209</v>
      </c>
      <c r="H112" s="168" t="s">
        <v>339</v>
      </c>
      <c r="I112" s="165"/>
      <c r="J112" s="103">
        <f>J113</f>
        <v>20</v>
      </c>
      <c r="K112" s="50"/>
      <c r="L112" s="37"/>
    </row>
    <row r="113" spans="1:12" ht="31.5">
      <c r="A113" s="88"/>
      <c r="B113" s="169" t="s">
        <v>215</v>
      </c>
      <c r="C113" s="84">
        <v>992</v>
      </c>
      <c r="D113" s="85" t="s">
        <v>113</v>
      </c>
      <c r="E113" s="85" t="s">
        <v>122</v>
      </c>
      <c r="F113" s="166" t="s">
        <v>117</v>
      </c>
      <c r="G113" s="167" t="s">
        <v>209</v>
      </c>
      <c r="H113" s="168" t="s">
        <v>339</v>
      </c>
      <c r="I113" s="165" t="s">
        <v>216</v>
      </c>
      <c r="J113" s="103">
        <v>20</v>
      </c>
      <c r="K113" s="50"/>
      <c r="L113" s="37"/>
    </row>
    <row r="114" spans="1:12" ht="31.5">
      <c r="A114" s="88"/>
      <c r="B114" s="86" t="s">
        <v>403</v>
      </c>
      <c r="C114" s="84">
        <v>992</v>
      </c>
      <c r="D114" s="85" t="s">
        <v>113</v>
      </c>
      <c r="E114" s="85" t="s">
        <v>122</v>
      </c>
      <c r="F114" s="166" t="s">
        <v>117</v>
      </c>
      <c r="G114" s="167" t="s">
        <v>158</v>
      </c>
      <c r="H114" s="168" t="s">
        <v>208</v>
      </c>
      <c r="I114" s="165"/>
      <c r="J114" s="103">
        <f>J115</f>
        <v>20</v>
      </c>
      <c r="K114" s="50"/>
      <c r="L114" s="37"/>
    </row>
    <row r="115" spans="1:12" s="47" customFormat="1" ht="47.25">
      <c r="A115" s="88"/>
      <c r="B115" s="86" t="s">
        <v>340</v>
      </c>
      <c r="C115" s="84">
        <v>992</v>
      </c>
      <c r="D115" s="85" t="s">
        <v>113</v>
      </c>
      <c r="E115" s="85" t="s">
        <v>122</v>
      </c>
      <c r="F115" s="166" t="s">
        <v>117</v>
      </c>
      <c r="G115" s="167" t="s">
        <v>158</v>
      </c>
      <c r="H115" s="168" t="s">
        <v>341</v>
      </c>
      <c r="I115" s="165"/>
      <c r="J115" s="103">
        <f>J116</f>
        <v>20</v>
      </c>
      <c r="K115" s="41"/>
    </row>
    <row r="116" spans="1:12" ht="31.5">
      <c r="A116" s="88"/>
      <c r="B116" s="169" t="s">
        <v>215</v>
      </c>
      <c r="C116" s="84">
        <v>992</v>
      </c>
      <c r="D116" s="85" t="s">
        <v>113</v>
      </c>
      <c r="E116" s="85" t="s">
        <v>122</v>
      </c>
      <c r="F116" s="166" t="s">
        <v>117</v>
      </c>
      <c r="G116" s="167" t="s">
        <v>158</v>
      </c>
      <c r="H116" s="168" t="s">
        <v>341</v>
      </c>
      <c r="I116" s="165" t="s">
        <v>216</v>
      </c>
      <c r="J116" s="103">
        <v>20</v>
      </c>
      <c r="K116" s="50"/>
      <c r="L116" s="37"/>
    </row>
    <row r="117" spans="1:12" ht="15.75">
      <c r="A117" s="88" t="s">
        <v>368</v>
      </c>
      <c r="B117" s="107" t="s">
        <v>72</v>
      </c>
      <c r="C117" s="84">
        <v>992</v>
      </c>
      <c r="D117" s="85" t="s">
        <v>123</v>
      </c>
      <c r="E117" s="85"/>
      <c r="F117" s="166"/>
      <c r="G117" s="167"/>
      <c r="H117" s="168"/>
      <c r="I117" s="165"/>
      <c r="J117" s="103">
        <f>J118+J127+J150+J163</f>
        <v>81420.814280000006</v>
      </c>
      <c r="K117" s="50"/>
      <c r="L117" s="37"/>
    </row>
    <row r="118" spans="1:12" ht="15.75">
      <c r="A118" s="88"/>
      <c r="B118" s="107" t="s">
        <v>74</v>
      </c>
      <c r="C118" s="84">
        <v>992</v>
      </c>
      <c r="D118" s="85" t="s">
        <v>123</v>
      </c>
      <c r="E118" s="85" t="s">
        <v>111</v>
      </c>
      <c r="F118" s="166"/>
      <c r="G118" s="167"/>
      <c r="H118" s="168"/>
      <c r="I118" s="165"/>
      <c r="J118" s="103">
        <f>J119</f>
        <v>42162.180980000005</v>
      </c>
      <c r="K118" s="50"/>
      <c r="L118" s="37"/>
    </row>
    <row r="119" spans="1:12" ht="78.75">
      <c r="A119" s="88"/>
      <c r="B119" s="91" t="s">
        <v>396</v>
      </c>
      <c r="C119" s="85" t="s">
        <v>124</v>
      </c>
      <c r="D119" s="85" t="s">
        <v>123</v>
      </c>
      <c r="E119" s="85" t="s">
        <v>111</v>
      </c>
      <c r="F119" s="166" t="s">
        <v>128</v>
      </c>
      <c r="G119" s="167" t="s">
        <v>207</v>
      </c>
      <c r="H119" s="168" t="s">
        <v>208</v>
      </c>
      <c r="I119" s="165"/>
      <c r="J119" s="109">
        <f>J120+J125</f>
        <v>42162.180980000005</v>
      </c>
      <c r="K119" s="50"/>
      <c r="L119" s="37"/>
    </row>
    <row r="120" spans="1:12" ht="15.75">
      <c r="A120" s="88"/>
      <c r="B120" s="91" t="s">
        <v>74</v>
      </c>
      <c r="C120" s="85" t="s">
        <v>124</v>
      </c>
      <c r="D120" s="85" t="s">
        <v>123</v>
      </c>
      <c r="E120" s="85" t="s">
        <v>111</v>
      </c>
      <c r="F120" s="166" t="s">
        <v>128</v>
      </c>
      <c r="G120" s="167" t="s">
        <v>159</v>
      </c>
      <c r="H120" s="168" t="s">
        <v>208</v>
      </c>
      <c r="I120" s="165"/>
      <c r="J120" s="109">
        <f>J123+J121</f>
        <v>41689.680980000005</v>
      </c>
      <c r="K120" s="50"/>
      <c r="L120" s="37"/>
    </row>
    <row r="121" spans="1:12" ht="63">
      <c r="A121" s="88"/>
      <c r="B121" s="91" t="s">
        <v>238</v>
      </c>
      <c r="C121" s="84">
        <v>992</v>
      </c>
      <c r="D121" s="85" t="s">
        <v>123</v>
      </c>
      <c r="E121" s="85" t="s">
        <v>111</v>
      </c>
      <c r="F121" s="166" t="s">
        <v>128</v>
      </c>
      <c r="G121" s="167" t="s">
        <v>159</v>
      </c>
      <c r="H121" s="168" t="s">
        <v>451</v>
      </c>
      <c r="I121" s="174"/>
      <c r="J121" s="103">
        <f>J122</f>
        <v>21712</v>
      </c>
      <c r="K121" s="50"/>
      <c r="L121" s="37"/>
    </row>
    <row r="122" spans="1:12" ht="47.25">
      <c r="A122" s="88"/>
      <c r="B122" s="169" t="s">
        <v>229</v>
      </c>
      <c r="C122" s="84">
        <v>992</v>
      </c>
      <c r="D122" s="85" t="s">
        <v>123</v>
      </c>
      <c r="E122" s="85" t="s">
        <v>111</v>
      </c>
      <c r="F122" s="166" t="s">
        <v>128</v>
      </c>
      <c r="G122" s="167" t="s">
        <v>159</v>
      </c>
      <c r="H122" s="168" t="s">
        <v>451</v>
      </c>
      <c r="I122" s="165" t="s">
        <v>230</v>
      </c>
      <c r="J122" s="103">
        <v>21712</v>
      </c>
      <c r="K122" s="50"/>
      <c r="L122" s="37"/>
    </row>
    <row r="123" spans="1:12" s="47" customFormat="1" ht="47.25">
      <c r="A123" s="88"/>
      <c r="B123" s="91" t="s">
        <v>453</v>
      </c>
      <c r="C123" s="84">
        <v>992</v>
      </c>
      <c r="D123" s="85" t="s">
        <v>123</v>
      </c>
      <c r="E123" s="85" t="s">
        <v>111</v>
      </c>
      <c r="F123" s="166" t="s">
        <v>128</v>
      </c>
      <c r="G123" s="167" t="s">
        <v>159</v>
      </c>
      <c r="H123" s="244" t="s">
        <v>452</v>
      </c>
      <c r="I123" s="174"/>
      <c r="J123" s="103">
        <f>J124</f>
        <v>19977.680980000001</v>
      </c>
      <c r="K123" s="41"/>
    </row>
    <row r="124" spans="1:12" s="47" customFormat="1" ht="47.25">
      <c r="A124" s="88"/>
      <c r="B124" s="169" t="s">
        <v>229</v>
      </c>
      <c r="C124" s="84">
        <v>992</v>
      </c>
      <c r="D124" s="85" t="s">
        <v>123</v>
      </c>
      <c r="E124" s="85" t="s">
        <v>111</v>
      </c>
      <c r="F124" s="166" t="s">
        <v>128</v>
      </c>
      <c r="G124" s="167" t="s">
        <v>159</v>
      </c>
      <c r="H124" s="244" t="s">
        <v>452</v>
      </c>
      <c r="I124" s="165" t="s">
        <v>230</v>
      </c>
      <c r="J124" s="103">
        <f>998.88098+18978.8</f>
        <v>19977.680980000001</v>
      </c>
      <c r="K124" s="41"/>
    </row>
    <row r="125" spans="1:12" s="47" customFormat="1" ht="31.5">
      <c r="A125" s="88"/>
      <c r="B125" s="91" t="s">
        <v>343</v>
      </c>
      <c r="C125" s="84">
        <v>992</v>
      </c>
      <c r="D125" s="85" t="s">
        <v>123</v>
      </c>
      <c r="E125" s="85" t="s">
        <v>111</v>
      </c>
      <c r="F125" s="166" t="s">
        <v>128</v>
      </c>
      <c r="G125" s="167" t="s">
        <v>159</v>
      </c>
      <c r="H125" s="168" t="s">
        <v>286</v>
      </c>
      <c r="I125" s="174"/>
      <c r="J125" s="103">
        <f>J126</f>
        <v>472.5</v>
      </c>
      <c r="K125" s="51"/>
    </row>
    <row r="126" spans="1:12" s="47" customFormat="1" ht="31.5">
      <c r="A126" s="88"/>
      <c r="B126" s="169" t="s">
        <v>215</v>
      </c>
      <c r="C126" s="84">
        <v>992</v>
      </c>
      <c r="D126" s="85" t="s">
        <v>123</v>
      </c>
      <c r="E126" s="85" t="s">
        <v>111</v>
      </c>
      <c r="F126" s="166" t="s">
        <v>128</v>
      </c>
      <c r="G126" s="167" t="s">
        <v>159</v>
      </c>
      <c r="H126" s="168" t="s">
        <v>286</v>
      </c>
      <c r="I126" s="165" t="s">
        <v>216</v>
      </c>
      <c r="J126" s="103">
        <v>472.5</v>
      </c>
      <c r="K126" s="51"/>
    </row>
    <row r="127" spans="1:12" s="53" customFormat="1" ht="15.75">
      <c r="A127" s="88"/>
      <c r="B127" s="107" t="s">
        <v>76</v>
      </c>
      <c r="C127" s="84">
        <v>992</v>
      </c>
      <c r="D127" s="85" t="s">
        <v>123</v>
      </c>
      <c r="E127" s="85" t="s">
        <v>112</v>
      </c>
      <c r="F127" s="166"/>
      <c r="G127" s="167"/>
      <c r="H127" s="168"/>
      <c r="I127" s="165"/>
      <c r="J127" s="103">
        <f>J128+J138+J142</f>
        <v>5716.5463</v>
      </c>
      <c r="K127" s="52"/>
    </row>
    <row r="128" spans="1:12" s="53" customFormat="1" ht="78.75">
      <c r="A128" s="88"/>
      <c r="B128" s="91" t="s">
        <v>396</v>
      </c>
      <c r="C128" s="85" t="s">
        <v>124</v>
      </c>
      <c r="D128" s="85" t="s">
        <v>123</v>
      </c>
      <c r="E128" s="85" t="s">
        <v>112</v>
      </c>
      <c r="F128" s="166" t="s">
        <v>128</v>
      </c>
      <c r="G128" s="167" t="s">
        <v>207</v>
      </c>
      <c r="H128" s="168" t="s">
        <v>208</v>
      </c>
      <c r="I128" s="165"/>
      <c r="J128" s="109">
        <f>J135+J129+J132</f>
        <v>1200</v>
      </c>
      <c r="K128" s="52"/>
    </row>
    <row r="129" spans="1:12" s="53" customFormat="1" ht="47.25">
      <c r="A129" s="88"/>
      <c r="B129" s="91" t="s">
        <v>344</v>
      </c>
      <c r="C129" s="85" t="s">
        <v>124</v>
      </c>
      <c r="D129" s="85" t="s">
        <v>123</v>
      </c>
      <c r="E129" s="85" t="s">
        <v>112</v>
      </c>
      <c r="F129" s="166" t="s">
        <v>128</v>
      </c>
      <c r="G129" s="167" t="s">
        <v>209</v>
      </c>
      <c r="H129" s="168" t="s">
        <v>208</v>
      </c>
      <c r="I129" s="165"/>
      <c r="J129" s="109">
        <f>J130</f>
        <v>100</v>
      </c>
      <c r="K129" s="52"/>
    </row>
    <row r="130" spans="1:12" s="53" customFormat="1" ht="63">
      <c r="A130" s="88"/>
      <c r="B130" s="91" t="s">
        <v>345</v>
      </c>
      <c r="C130" s="85" t="s">
        <v>124</v>
      </c>
      <c r="D130" s="85" t="s">
        <v>123</v>
      </c>
      <c r="E130" s="85" t="s">
        <v>112</v>
      </c>
      <c r="F130" s="166" t="s">
        <v>128</v>
      </c>
      <c r="G130" s="167" t="s">
        <v>209</v>
      </c>
      <c r="H130" s="168" t="s">
        <v>284</v>
      </c>
      <c r="I130" s="165"/>
      <c r="J130" s="110">
        <f>J131</f>
        <v>100</v>
      </c>
      <c r="K130" s="52"/>
    </row>
    <row r="131" spans="1:12" s="53" customFormat="1" ht="31.5">
      <c r="A131" s="88"/>
      <c r="B131" s="169" t="s">
        <v>215</v>
      </c>
      <c r="C131" s="85" t="s">
        <v>124</v>
      </c>
      <c r="D131" s="85" t="s">
        <v>123</v>
      </c>
      <c r="E131" s="85" t="s">
        <v>112</v>
      </c>
      <c r="F131" s="166" t="s">
        <v>128</v>
      </c>
      <c r="G131" s="167" t="s">
        <v>209</v>
      </c>
      <c r="H131" s="168" t="s">
        <v>284</v>
      </c>
      <c r="I131" s="165" t="s">
        <v>216</v>
      </c>
      <c r="J131" s="110">
        <f>2100-2000</f>
        <v>100</v>
      </c>
      <c r="K131" s="52"/>
    </row>
    <row r="132" spans="1:12" s="53" customFormat="1" ht="47.25">
      <c r="A132" s="88"/>
      <c r="B132" s="91" t="s">
        <v>346</v>
      </c>
      <c r="C132" s="84">
        <v>992</v>
      </c>
      <c r="D132" s="85" t="s">
        <v>123</v>
      </c>
      <c r="E132" s="85" t="s">
        <v>112</v>
      </c>
      <c r="F132" s="166" t="s">
        <v>128</v>
      </c>
      <c r="G132" s="167" t="s">
        <v>157</v>
      </c>
      <c r="H132" s="168" t="s">
        <v>208</v>
      </c>
      <c r="I132" s="165"/>
      <c r="J132" s="103">
        <f>J133</f>
        <v>100</v>
      </c>
      <c r="K132" s="50"/>
      <c r="L132" s="54"/>
    </row>
    <row r="133" spans="1:12" s="47" customFormat="1" ht="31.5">
      <c r="A133" s="88"/>
      <c r="B133" s="86" t="s">
        <v>347</v>
      </c>
      <c r="C133" s="84">
        <v>992</v>
      </c>
      <c r="D133" s="85" t="s">
        <v>123</v>
      </c>
      <c r="E133" s="85" t="s">
        <v>112</v>
      </c>
      <c r="F133" s="166" t="s">
        <v>128</v>
      </c>
      <c r="G133" s="167" t="s">
        <v>157</v>
      </c>
      <c r="H133" s="168" t="s">
        <v>285</v>
      </c>
      <c r="I133" s="165"/>
      <c r="J133" s="103">
        <f>J134</f>
        <v>100</v>
      </c>
      <c r="K133" s="46"/>
    </row>
    <row r="134" spans="1:12" s="47" customFormat="1" ht="47.25">
      <c r="A134" s="88"/>
      <c r="B134" s="86" t="s">
        <v>229</v>
      </c>
      <c r="C134" s="84">
        <v>992</v>
      </c>
      <c r="D134" s="85" t="s">
        <v>123</v>
      </c>
      <c r="E134" s="85" t="s">
        <v>112</v>
      </c>
      <c r="F134" s="166" t="s">
        <v>128</v>
      </c>
      <c r="G134" s="167" t="s">
        <v>157</v>
      </c>
      <c r="H134" s="168" t="s">
        <v>285</v>
      </c>
      <c r="I134" s="165" t="s">
        <v>230</v>
      </c>
      <c r="J134" s="103">
        <v>100</v>
      </c>
      <c r="K134" s="46"/>
    </row>
    <row r="135" spans="1:12" s="47" customFormat="1" ht="15.75">
      <c r="A135" s="88"/>
      <c r="B135" s="91" t="s">
        <v>76</v>
      </c>
      <c r="C135" s="85" t="s">
        <v>124</v>
      </c>
      <c r="D135" s="85" t="s">
        <v>123</v>
      </c>
      <c r="E135" s="85" t="s">
        <v>112</v>
      </c>
      <c r="F135" s="166" t="s">
        <v>128</v>
      </c>
      <c r="G135" s="167" t="s">
        <v>160</v>
      </c>
      <c r="H135" s="168" t="s">
        <v>208</v>
      </c>
      <c r="I135" s="165"/>
      <c r="J135" s="109">
        <f>J136</f>
        <v>1000</v>
      </c>
      <c r="K135" s="41"/>
    </row>
    <row r="136" spans="1:12" s="47" customFormat="1" ht="31.5">
      <c r="A136" s="88"/>
      <c r="B136" s="91" t="s">
        <v>427</v>
      </c>
      <c r="C136" s="85" t="s">
        <v>124</v>
      </c>
      <c r="D136" s="85" t="s">
        <v>123</v>
      </c>
      <c r="E136" s="85" t="s">
        <v>112</v>
      </c>
      <c r="F136" s="166" t="s">
        <v>128</v>
      </c>
      <c r="G136" s="167" t="s">
        <v>160</v>
      </c>
      <c r="H136" s="168" t="s">
        <v>426</v>
      </c>
      <c r="I136" s="165"/>
      <c r="J136" s="110">
        <f>J137</f>
        <v>1000</v>
      </c>
      <c r="K136" s="41"/>
    </row>
    <row r="137" spans="1:12" ht="31.5">
      <c r="A137" s="88"/>
      <c r="B137" s="169" t="s">
        <v>215</v>
      </c>
      <c r="C137" s="85" t="s">
        <v>124</v>
      </c>
      <c r="D137" s="85" t="s">
        <v>123</v>
      </c>
      <c r="E137" s="85" t="s">
        <v>112</v>
      </c>
      <c r="F137" s="166" t="s">
        <v>128</v>
      </c>
      <c r="G137" s="167" t="s">
        <v>160</v>
      </c>
      <c r="H137" s="168" t="s">
        <v>426</v>
      </c>
      <c r="I137" s="165" t="s">
        <v>216</v>
      </c>
      <c r="J137" s="110">
        <f>282+718</f>
        <v>1000</v>
      </c>
      <c r="K137" s="50"/>
      <c r="L137" s="37"/>
    </row>
    <row r="138" spans="1:12" ht="78.75">
      <c r="A138" s="88"/>
      <c r="B138" s="91" t="s">
        <v>394</v>
      </c>
      <c r="C138" s="85" t="s">
        <v>124</v>
      </c>
      <c r="D138" s="85" t="s">
        <v>123</v>
      </c>
      <c r="E138" s="85" t="s">
        <v>112</v>
      </c>
      <c r="F138" s="166" t="s">
        <v>290</v>
      </c>
      <c r="G138" s="167" t="s">
        <v>207</v>
      </c>
      <c r="H138" s="168" t="s">
        <v>208</v>
      </c>
      <c r="I138" s="165"/>
      <c r="J138" s="109">
        <f>J139</f>
        <v>1367.2</v>
      </c>
      <c r="K138" s="50"/>
      <c r="L138" s="37"/>
    </row>
    <row r="139" spans="1:12" ht="63">
      <c r="A139" s="88"/>
      <c r="B139" s="91" t="s">
        <v>301</v>
      </c>
      <c r="C139" s="85" t="s">
        <v>124</v>
      </c>
      <c r="D139" s="85" t="s">
        <v>123</v>
      </c>
      <c r="E139" s="85" t="s">
        <v>112</v>
      </c>
      <c r="F139" s="166" t="s">
        <v>290</v>
      </c>
      <c r="G139" s="167" t="s">
        <v>209</v>
      </c>
      <c r="H139" s="168" t="s">
        <v>208</v>
      </c>
      <c r="I139" s="165"/>
      <c r="J139" s="109">
        <f>J140</f>
        <v>1367.2</v>
      </c>
      <c r="K139" s="50"/>
      <c r="L139" s="37"/>
    </row>
    <row r="140" spans="1:12" ht="110.25">
      <c r="A140" s="88"/>
      <c r="B140" s="91" t="s">
        <v>349</v>
      </c>
      <c r="C140" s="85" t="s">
        <v>124</v>
      </c>
      <c r="D140" s="85" t="s">
        <v>123</v>
      </c>
      <c r="E140" s="85" t="s">
        <v>112</v>
      </c>
      <c r="F140" s="166" t="s">
        <v>290</v>
      </c>
      <c r="G140" s="167" t="s">
        <v>209</v>
      </c>
      <c r="H140" s="168" t="s">
        <v>348</v>
      </c>
      <c r="I140" s="165"/>
      <c r="J140" s="110">
        <f>J141</f>
        <v>1367.2</v>
      </c>
      <c r="K140" s="50"/>
      <c r="L140" s="37"/>
    </row>
    <row r="141" spans="1:12" s="53" customFormat="1" ht="47.25">
      <c r="A141" s="88"/>
      <c r="B141" s="169" t="s">
        <v>229</v>
      </c>
      <c r="C141" s="85" t="s">
        <v>124</v>
      </c>
      <c r="D141" s="85" t="s">
        <v>123</v>
      </c>
      <c r="E141" s="85" t="s">
        <v>112</v>
      </c>
      <c r="F141" s="166" t="s">
        <v>290</v>
      </c>
      <c r="G141" s="167" t="s">
        <v>209</v>
      </c>
      <c r="H141" s="168" t="s">
        <v>348</v>
      </c>
      <c r="I141" s="165" t="s">
        <v>230</v>
      </c>
      <c r="J141" s="110">
        <f>742.2+625</f>
        <v>1367.2</v>
      </c>
      <c r="K141" s="50"/>
      <c r="L141" s="54"/>
    </row>
    <row r="142" spans="1:12" s="47" customFormat="1" ht="47.25">
      <c r="A142" s="88"/>
      <c r="B142" s="86" t="s">
        <v>294</v>
      </c>
      <c r="C142" s="102">
        <v>992</v>
      </c>
      <c r="D142" s="85" t="s">
        <v>123</v>
      </c>
      <c r="E142" s="85" t="s">
        <v>112</v>
      </c>
      <c r="F142" s="166" t="s">
        <v>227</v>
      </c>
      <c r="G142" s="167" t="s">
        <v>207</v>
      </c>
      <c r="H142" s="168" t="s">
        <v>208</v>
      </c>
      <c r="I142" s="165"/>
      <c r="J142" s="103">
        <f>J143</f>
        <v>3149.3463000000002</v>
      </c>
      <c r="K142" s="41"/>
    </row>
    <row r="143" spans="1:12" s="47" customFormat="1" ht="47.25">
      <c r="A143" s="88"/>
      <c r="B143" s="86" t="s">
        <v>435</v>
      </c>
      <c r="C143" s="102">
        <v>992</v>
      </c>
      <c r="D143" s="85" t="s">
        <v>123</v>
      </c>
      <c r="E143" s="85" t="s">
        <v>112</v>
      </c>
      <c r="F143" s="166" t="s">
        <v>227</v>
      </c>
      <c r="G143" s="167" t="s">
        <v>157</v>
      </c>
      <c r="H143" s="168" t="s">
        <v>208</v>
      </c>
      <c r="I143" s="165"/>
      <c r="J143" s="103">
        <f>J144+J146+J148</f>
        <v>3149.3463000000002</v>
      </c>
      <c r="K143" s="41"/>
      <c r="L143" s="51">
        <v>119.688</v>
      </c>
    </row>
    <row r="144" spans="1:12" s="53" customFormat="1" ht="63">
      <c r="A144" s="88"/>
      <c r="B144" s="86" t="s">
        <v>345</v>
      </c>
      <c r="C144" s="102">
        <v>992</v>
      </c>
      <c r="D144" s="85" t="s">
        <v>123</v>
      </c>
      <c r="E144" s="85" t="s">
        <v>112</v>
      </c>
      <c r="F144" s="166" t="s">
        <v>227</v>
      </c>
      <c r="G144" s="167" t="s">
        <v>157</v>
      </c>
      <c r="H144" s="168" t="s">
        <v>284</v>
      </c>
      <c r="I144" s="165"/>
      <c r="J144" s="103">
        <f>J145</f>
        <v>2476.8582999999999</v>
      </c>
      <c r="K144" s="50"/>
      <c r="L144" s="54"/>
    </row>
    <row r="145" spans="1:12" s="53" customFormat="1" ht="15.75">
      <c r="A145" s="88"/>
      <c r="B145" s="91" t="s">
        <v>217</v>
      </c>
      <c r="C145" s="102">
        <v>992</v>
      </c>
      <c r="D145" s="85" t="s">
        <v>123</v>
      </c>
      <c r="E145" s="85" t="s">
        <v>112</v>
      </c>
      <c r="F145" s="166" t="s">
        <v>227</v>
      </c>
      <c r="G145" s="167" t="s">
        <v>157</v>
      </c>
      <c r="H145" s="168" t="s">
        <v>284</v>
      </c>
      <c r="I145" s="165" t="s">
        <v>216</v>
      </c>
      <c r="J145" s="103">
        <f>429.7583+2047.1</f>
        <v>2476.8582999999999</v>
      </c>
      <c r="K145" s="50"/>
      <c r="L145" s="54"/>
    </row>
    <row r="146" spans="1:12" s="53" customFormat="1" ht="31.5">
      <c r="A146" s="88"/>
      <c r="B146" s="86" t="s">
        <v>427</v>
      </c>
      <c r="C146" s="102">
        <v>992</v>
      </c>
      <c r="D146" s="85" t="s">
        <v>123</v>
      </c>
      <c r="E146" s="85" t="s">
        <v>112</v>
      </c>
      <c r="F146" s="166" t="s">
        <v>227</v>
      </c>
      <c r="G146" s="167" t="s">
        <v>157</v>
      </c>
      <c r="H146" s="168" t="s">
        <v>426</v>
      </c>
      <c r="I146" s="165"/>
      <c r="J146" s="103">
        <f>J147</f>
        <v>119.688</v>
      </c>
      <c r="K146" s="50"/>
      <c r="L146" s="54"/>
    </row>
    <row r="147" spans="1:12" s="53" customFormat="1" ht="15.75">
      <c r="A147" s="88"/>
      <c r="B147" s="91" t="s">
        <v>217</v>
      </c>
      <c r="C147" s="102">
        <v>992</v>
      </c>
      <c r="D147" s="85" t="s">
        <v>123</v>
      </c>
      <c r="E147" s="85" t="s">
        <v>112</v>
      </c>
      <c r="F147" s="166" t="s">
        <v>227</v>
      </c>
      <c r="G147" s="167" t="s">
        <v>157</v>
      </c>
      <c r="H147" s="168" t="s">
        <v>426</v>
      </c>
      <c r="I147" s="165" t="s">
        <v>216</v>
      </c>
      <c r="J147" s="103">
        <v>119.688</v>
      </c>
      <c r="K147" s="50"/>
      <c r="L147" s="54"/>
    </row>
    <row r="148" spans="1:12" s="53" customFormat="1" ht="31.5">
      <c r="A148" s="88"/>
      <c r="B148" s="86" t="s">
        <v>427</v>
      </c>
      <c r="C148" s="102">
        <v>992</v>
      </c>
      <c r="D148" s="85" t="s">
        <v>123</v>
      </c>
      <c r="E148" s="85" t="s">
        <v>112</v>
      </c>
      <c r="F148" s="166" t="s">
        <v>227</v>
      </c>
      <c r="G148" s="167" t="s">
        <v>157</v>
      </c>
      <c r="H148" s="168" t="s">
        <v>443</v>
      </c>
      <c r="I148" s="165"/>
      <c r="J148" s="103">
        <f>J149</f>
        <v>552.79999999999995</v>
      </c>
      <c r="K148" s="50"/>
      <c r="L148" s="54"/>
    </row>
    <row r="149" spans="1:12" s="53" customFormat="1" ht="15.75">
      <c r="A149" s="88"/>
      <c r="B149" s="91" t="s">
        <v>217</v>
      </c>
      <c r="C149" s="102">
        <v>992</v>
      </c>
      <c r="D149" s="85" t="s">
        <v>123</v>
      </c>
      <c r="E149" s="85" t="s">
        <v>112</v>
      </c>
      <c r="F149" s="166" t="s">
        <v>227</v>
      </c>
      <c r="G149" s="167" t="s">
        <v>157</v>
      </c>
      <c r="H149" s="168" t="s">
        <v>443</v>
      </c>
      <c r="I149" s="165" t="s">
        <v>216</v>
      </c>
      <c r="J149" s="103">
        <v>552.79999999999995</v>
      </c>
      <c r="K149" s="50"/>
      <c r="L149" s="54"/>
    </row>
    <row r="150" spans="1:12" s="47" customFormat="1" ht="15.75">
      <c r="A150" s="88"/>
      <c r="B150" s="91" t="s">
        <v>78</v>
      </c>
      <c r="C150" s="84">
        <v>992</v>
      </c>
      <c r="D150" s="85" t="s">
        <v>123</v>
      </c>
      <c r="E150" s="85" t="s">
        <v>119</v>
      </c>
      <c r="F150" s="166"/>
      <c r="G150" s="167"/>
      <c r="H150" s="168"/>
      <c r="I150" s="165"/>
      <c r="J150" s="103">
        <f>J151+J159</f>
        <v>26906.287</v>
      </c>
      <c r="K150" s="41"/>
    </row>
    <row r="151" spans="1:12" s="47" customFormat="1" ht="78.75">
      <c r="A151" s="88"/>
      <c r="B151" s="91" t="s">
        <v>396</v>
      </c>
      <c r="C151" s="84">
        <v>992</v>
      </c>
      <c r="D151" s="85" t="s">
        <v>123</v>
      </c>
      <c r="E151" s="85" t="s">
        <v>119</v>
      </c>
      <c r="F151" s="166" t="s">
        <v>128</v>
      </c>
      <c r="G151" s="167" t="s">
        <v>207</v>
      </c>
      <c r="H151" s="168" t="s">
        <v>208</v>
      </c>
      <c r="I151" s="165"/>
      <c r="J151" s="103">
        <f>J152</f>
        <v>26691.5</v>
      </c>
      <c r="K151" s="41"/>
    </row>
    <row r="152" spans="1:12" s="47" customFormat="1" ht="15.75">
      <c r="A152" s="88"/>
      <c r="B152" s="91" t="s">
        <v>342</v>
      </c>
      <c r="C152" s="84">
        <v>992</v>
      </c>
      <c r="D152" s="85" t="s">
        <v>123</v>
      </c>
      <c r="E152" s="85" t="s">
        <v>119</v>
      </c>
      <c r="F152" s="166" t="s">
        <v>128</v>
      </c>
      <c r="G152" s="167" t="s">
        <v>161</v>
      </c>
      <c r="H152" s="168" t="s">
        <v>208</v>
      </c>
      <c r="I152" s="165"/>
      <c r="J152" s="103">
        <f>J153+J155+J157</f>
        <v>26691.5</v>
      </c>
      <c r="K152" s="41"/>
    </row>
    <row r="153" spans="1:12" s="55" customFormat="1">
      <c r="A153" s="88"/>
      <c r="B153" s="91" t="s">
        <v>350</v>
      </c>
      <c r="C153" s="84">
        <v>992</v>
      </c>
      <c r="D153" s="85" t="s">
        <v>123</v>
      </c>
      <c r="E153" s="85" t="s">
        <v>119</v>
      </c>
      <c r="F153" s="166" t="s">
        <v>128</v>
      </c>
      <c r="G153" s="167" t="s">
        <v>161</v>
      </c>
      <c r="H153" s="244" t="s">
        <v>287</v>
      </c>
      <c r="I153" s="165"/>
      <c r="J153" s="103">
        <f>J154</f>
        <v>5721</v>
      </c>
      <c r="K153" s="50"/>
    </row>
    <row r="154" spans="1:12" s="55" customFormat="1" ht="31.5">
      <c r="A154" s="88"/>
      <c r="B154" s="169" t="s">
        <v>215</v>
      </c>
      <c r="C154" s="84">
        <v>992</v>
      </c>
      <c r="D154" s="85" t="s">
        <v>123</v>
      </c>
      <c r="E154" s="85" t="s">
        <v>119</v>
      </c>
      <c r="F154" s="166" t="s">
        <v>128</v>
      </c>
      <c r="G154" s="167" t="s">
        <v>161</v>
      </c>
      <c r="H154" s="244" t="s">
        <v>287</v>
      </c>
      <c r="I154" s="165" t="s">
        <v>216</v>
      </c>
      <c r="J154" s="103">
        <f>6143-443+21</f>
        <v>5721</v>
      </c>
      <c r="K154" s="50"/>
    </row>
    <row r="155" spans="1:12" s="55" customFormat="1">
      <c r="A155" s="88"/>
      <c r="B155" s="91" t="s">
        <v>351</v>
      </c>
      <c r="C155" s="84">
        <v>992</v>
      </c>
      <c r="D155" s="85" t="s">
        <v>123</v>
      </c>
      <c r="E155" s="85" t="s">
        <v>119</v>
      </c>
      <c r="F155" s="166" t="s">
        <v>128</v>
      </c>
      <c r="G155" s="167" t="s">
        <v>161</v>
      </c>
      <c r="H155" s="244" t="s">
        <v>288</v>
      </c>
      <c r="I155" s="165"/>
      <c r="J155" s="103">
        <f>J156</f>
        <v>1081.8</v>
      </c>
      <c r="K155" s="50"/>
    </row>
    <row r="156" spans="1:12" s="55" customFormat="1" ht="31.5">
      <c r="A156" s="88"/>
      <c r="B156" s="169" t="s">
        <v>215</v>
      </c>
      <c r="C156" s="84">
        <v>992</v>
      </c>
      <c r="D156" s="85" t="s">
        <v>123</v>
      </c>
      <c r="E156" s="85" t="s">
        <v>119</v>
      </c>
      <c r="F156" s="166" t="s">
        <v>128</v>
      </c>
      <c r="G156" s="167" t="s">
        <v>161</v>
      </c>
      <c r="H156" s="244" t="s">
        <v>288</v>
      </c>
      <c r="I156" s="165" t="s">
        <v>216</v>
      </c>
      <c r="J156" s="103">
        <f>1081.8-100+100</f>
        <v>1081.8</v>
      </c>
      <c r="K156" s="50"/>
    </row>
    <row r="157" spans="1:12" s="55" customFormat="1">
      <c r="A157" s="88"/>
      <c r="B157" s="91" t="s">
        <v>353</v>
      </c>
      <c r="C157" s="84">
        <v>992</v>
      </c>
      <c r="D157" s="85" t="s">
        <v>123</v>
      </c>
      <c r="E157" s="85" t="s">
        <v>119</v>
      </c>
      <c r="F157" s="166" t="s">
        <v>128</v>
      </c>
      <c r="G157" s="167" t="s">
        <v>161</v>
      </c>
      <c r="H157" s="244" t="s">
        <v>352</v>
      </c>
      <c r="I157" s="165"/>
      <c r="J157" s="103">
        <f>J158</f>
        <v>19888.7</v>
      </c>
      <c r="K157" s="50"/>
    </row>
    <row r="158" spans="1:12" s="55" customFormat="1" ht="31.5">
      <c r="A158" s="88"/>
      <c r="B158" s="169" t="s">
        <v>215</v>
      </c>
      <c r="C158" s="84">
        <v>992</v>
      </c>
      <c r="D158" s="85" t="s">
        <v>123</v>
      </c>
      <c r="E158" s="85" t="s">
        <v>119</v>
      </c>
      <c r="F158" s="166" t="s">
        <v>128</v>
      </c>
      <c r="G158" s="167" t="s">
        <v>161</v>
      </c>
      <c r="H158" s="244" t="s">
        <v>352</v>
      </c>
      <c r="I158" s="165" t="s">
        <v>216</v>
      </c>
      <c r="J158" s="103">
        <f>17001.9-130-650-54+1413+2307.8</f>
        <v>19888.7</v>
      </c>
      <c r="K158" s="50"/>
    </row>
    <row r="159" spans="1:12" s="55" customFormat="1" ht="48">
      <c r="A159" s="88"/>
      <c r="B159" s="86" t="s">
        <v>294</v>
      </c>
      <c r="C159" s="102">
        <v>992</v>
      </c>
      <c r="D159" s="85" t="s">
        <v>123</v>
      </c>
      <c r="E159" s="85" t="s">
        <v>119</v>
      </c>
      <c r="F159" s="166" t="s">
        <v>227</v>
      </c>
      <c r="G159" s="167" t="s">
        <v>207</v>
      </c>
      <c r="H159" s="168" t="s">
        <v>208</v>
      </c>
      <c r="I159" s="165"/>
      <c r="J159" s="103">
        <f>J160</f>
        <v>214.78700000000001</v>
      </c>
      <c r="K159" s="50"/>
    </row>
    <row r="160" spans="1:12" s="55" customFormat="1" ht="48">
      <c r="A160" s="88"/>
      <c r="B160" s="86" t="s">
        <v>435</v>
      </c>
      <c r="C160" s="102">
        <v>992</v>
      </c>
      <c r="D160" s="85" t="s">
        <v>123</v>
      </c>
      <c r="E160" s="85" t="s">
        <v>119</v>
      </c>
      <c r="F160" s="166" t="s">
        <v>227</v>
      </c>
      <c r="G160" s="167" t="s">
        <v>157</v>
      </c>
      <c r="H160" s="168" t="s">
        <v>208</v>
      </c>
      <c r="I160" s="165"/>
      <c r="J160" s="103">
        <f>J161</f>
        <v>214.78700000000001</v>
      </c>
      <c r="K160" s="50"/>
    </row>
    <row r="161" spans="1:12" s="55" customFormat="1">
      <c r="A161" s="88"/>
      <c r="B161" s="86" t="s">
        <v>353</v>
      </c>
      <c r="C161" s="102">
        <v>992</v>
      </c>
      <c r="D161" s="85" t="s">
        <v>123</v>
      </c>
      <c r="E161" s="85" t="s">
        <v>119</v>
      </c>
      <c r="F161" s="166" t="s">
        <v>227</v>
      </c>
      <c r="G161" s="167" t="s">
        <v>157</v>
      </c>
      <c r="H161" s="168" t="s">
        <v>352</v>
      </c>
      <c r="I161" s="165"/>
      <c r="J161" s="103">
        <f>J162</f>
        <v>214.78700000000001</v>
      </c>
      <c r="K161" s="50"/>
    </row>
    <row r="162" spans="1:12" s="55" customFormat="1">
      <c r="A162" s="88"/>
      <c r="B162" s="91" t="s">
        <v>217</v>
      </c>
      <c r="C162" s="102">
        <v>992</v>
      </c>
      <c r="D162" s="85" t="s">
        <v>123</v>
      </c>
      <c r="E162" s="85" t="s">
        <v>119</v>
      </c>
      <c r="F162" s="166" t="s">
        <v>227</v>
      </c>
      <c r="G162" s="167" t="s">
        <v>157</v>
      </c>
      <c r="H162" s="168" t="s">
        <v>352</v>
      </c>
      <c r="I162" s="165" t="s">
        <v>216</v>
      </c>
      <c r="J162" s="103">
        <v>214.78700000000001</v>
      </c>
      <c r="K162" s="50"/>
    </row>
    <row r="163" spans="1:12" s="55" customFormat="1" ht="31.5">
      <c r="A163" s="88"/>
      <c r="B163" s="91" t="s">
        <v>80</v>
      </c>
      <c r="C163" s="84">
        <v>992</v>
      </c>
      <c r="D163" s="85" t="s">
        <v>123</v>
      </c>
      <c r="E163" s="85" t="s">
        <v>123</v>
      </c>
      <c r="F163" s="166"/>
      <c r="G163" s="167"/>
      <c r="H163" s="168"/>
      <c r="I163" s="165"/>
      <c r="J163" s="103">
        <f>J164</f>
        <v>6635.8</v>
      </c>
      <c r="K163" s="50"/>
    </row>
    <row r="164" spans="1:12" s="55" customFormat="1" ht="78.75">
      <c r="A164" s="88"/>
      <c r="B164" s="91" t="s">
        <v>396</v>
      </c>
      <c r="C164" s="84">
        <v>992</v>
      </c>
      <c r="D164" s="85" t="s">
        <v>123</v>
      </c>
      <c r="E164" s="85" t="s">
        <v>123</v>
      </c>
      <c r="F164" s="166" t="s">
        <v>128</v>
      </c>
      <c r="G164" s="167" t="s">
        <v>207</v>
      </c>
      <c r="H164" s="168" t="s">
        <v>208</v>
      </c>
      <c r="I164" s="165"/>
      <c r="J164" s="103">
        <f>J166</f>
        <v>6635.8</v>
      </c>
      <c r="K164" s="50"/>
    </row>
    <row r="165" spans="1:12" s="55" customFormat="1" ht="31.5">
      <c r="A165" s="88"/>
      <c r="B165" s="91" t="s">
        <v>313</v>
      </c>
      <c r="C165" s="84">
        <v>992</v>
      </c>
      <c r="D165" s="85" t="s">
        <v>123</v>
      </c>
      <c r="E165" s="85" t="s">
        <v>123</v>
      </c>
      <c r="F165" s="166" t="s">
        <v>128</v>
      </c>
      <c r="G165" s="167" t="s">
        <v>158</v>
      </c>
      <c r="H165" s="168" t="s">
        <v>208</v>
      </c>
      <c r="I165" s="165"/>
      <c r="J165" s="103">
        <f>J166</f>
        <v>6635.8</v>
      </c>
      <c r="K165" s="50"/>
    </row>
    <row r="166" spans="1:12" s="55" customFormat="1" ht="78.75">
      <c r="A166" s="88"/>
      <c r="B166" s="91" t="s">
        <v>325</v>
      </c>
      <c r="C166" s="84">
        <v>992</v>
      </c>
      <c r="D166" s="85" t="s">
        <v>123</v>
      </c>
      <c r="E166" s="85" t="s">
        <v>123</v>
      </c>
      <c r="F166" s="166" t="s">
        <v>128</v>
      </c>
      <c r="G166" s="167" t="s">
        <v>158</v>
      </c>
      <c r="H166" s="168" t="s">
        <v>228</v>
      </c>
      <c r="I166" s="165"/>
      <c r="J166" s="103">
        <f>J167+J168+J169</f>
        <v>6635.8</v>
      </c>
      <c r="K166" s="50"/>
    </row>
    <row r="167" spans="1:12" s="55" customFormat="1" ht="94.5">
      <c r="A167" s="88"/>
      <c r="B167" s="169" t="s">
        <v>212</v>
      </c>
      <c r="C167" s="84">
        <v>992</v>
      </c>
      <c r="D167" s="85" t="s">
        <v>123</v>
      </c>
      <c r="E167" s="85" t="s">
        <v>123</v>
      </c>
      <c r="F167" s="166" t="s">
        <v>128</v>
      </c>
      <c r="G167" s="167" t="s">
        <v>158</v>
      </c>
      <c r="H167" s="168" t="s">
        <v>228</v>
      </c>
      <c r="I167" s="165" t="s">
        <v>213</v>
      </c>
      <c r="J167" s="103">
        <f>7705.3-2000</f>
        <v>5705.3</v>
      </c>
      <c r="K167" s="50"/>
    </row>
    <row r="168" spans="1:12" s="47" customFormat="1" ht="31.5">
      <c r="A168" s="88"/>
      <c r="B168" s="169" t="s">
        <v>215</v>
      </c>
      <c r="C168" s="84">
        <v>992</v>
      </c>
      <c r="D168" s="85" t="s">
        <v>123</v>
      </c>
      <c r="E168" s="85" t="s">
        <v>123</v>
      </c>
      <c r="F168" s="166" t="s">
        <v>128</v>
      </c>
      <c r="G168" s="167" t="s">
        <v>158</v>
      </c>
      <c r="H168" s="168" t="s">
        <v>228</v>
      </c>
      <c r="I168" s="165" t="s">
        <v>216</v>
      </c>
      <c r="J168" s="103">
        <f>1121.5-137-100</f>
        <v>884.5</v>
      </c>
      <c r="K168" s="48"/>
    </row>
    <row r="169" spans="1:12" s="47" customFormat="1" ht="15.75">
      <c r="A169" s="95"/>
      <c r="B169" s="91" t="s">
        <v>217</v>
      </c>
      <c r="C169" s="84">
        <v>992</v>
      </c>
      <c r="D169" s="85" t="s">
        <v>123</v>
      </c>
      <c r="E169" s="85" t="s">
        <v>123</v>
      </c>
      <c r="F169" s="166" t="s">
        <v>128</v>
      </c>
      <c r="G169" s="167" t="s">
        <v>158</v>
      </c>
      <c r="H169" s="168" t="s">
        <v>228</v>
      </c>
      <c r="I169" s="165" t="s">
        <v>218</v>
      </c>
      <c r="J169" s="103">
        <v>46</v>
      </c>
      <c r="K169" s="48"/>
    </row>
    <row r="170" spans="1:12" s="47" customFormat="1" ht="15.75">
      <c r="A170" s="88" t="s">
        <v>369</v>
      </c>
      <c r="B170" s="99" t="s">
        <v>83</v>
      </c>
      <c r="C170" s="84">
        <v>992</v>
      </c>
      <c r="D170" s="85" t="s">
        <v>125</v>
      </c>
      <c r="E170" s="85"/>
      <c r="F170" s="166"/>
      <c r="G170" s="167"/>
      <c r="H170" s="168"/>
      <c r="I170" s="165"/>
      <c r="J170" s="103">
        <f>J171</f>
        <v>2994.5</v>
      </c>
      <c r="K170" s="48"/>
    </row>
    <row r="171" spans="1:12" s="47" customFormat="1" ht="15.75">
      <c r="A171" s="88"/>
      <c r="B171" s="86" t="s">
        <v>85</v>
      </c>
      <c r="C171" s="84">
        <v>992</v>
      </c>
      <c r="D171" s="85" t="s">
        <v>125</v>
      </c>
      <c r="E171" s="85" t="s">
        <v>125</v>
      </c>
      <c r="F171" s="166"/>
      <c r="G171" s="167"/>
      <c r="H171" s="168"/>
      <c r="I171" s="165"/>
      <c r="J171" s="103">
        <f>J172</f>
        <v>2994.5</v>
      </c>
      <c r="K171" s="48"/>
    </row>
    <row r="172" spans="1:12" s="47" customFormat="1" ht="47.25">
      <c r="A172" s="88"/>
      <c r="B172" s="91" t="s">
        <v>397</v>
      </c>
      <c r="C172" s="84">
        <v>992</v>
      </c>
      <c r="D172" s="85" t="s">
        <v>125</v>
      </c>
      <c r="E172" s="85" t="s">
        <v>125</v>
      </c>
      <c r="F172" s="166" t="s">
        <v>123</v>
      </c>
      <c r="G172" s="167" t="s">
        <v>207</v>
      </c>
      <c r="H172" s="168" t="s">
        <v>208</v>
      </c>
      <c r="I172" s="165"/>
      <c r="J172" s="103">
        <f>J173+J176+J180+J183</f>
        <v>2994.5</v>
      </c>
      <c r="K172" s="48"/>
    </row>
    <row r="173" spans="1:12" s="47" customFormat="1" ht="15.75">
      <c r="A173" s="88"/>
      <c r="B173" s="91" t="s">
        <v>354</v>
      </c>
      <c r="C173" s="84">
        <v>992</v>
      </c>
      <c r="D173" s="85" t="s">
        <v>125</v>
      </c>
      <c r="E173" s="85" t="s">
        <v>125</v>
      </c>
      <c r="F173" s="166" t="s">
        <v>123</v>
      </c>
      <c r="G173" s="167" t="s">
        <v>209</v>
      </c>
      <c r="H173" s="168" t="s">
        <v>208</v>
      </c>
      <c r="I173" s="165"/>
      <c r="J173" s="103">
        <f>J174</f>
        <v>150</v>
      </c>
      <c r="K173" s="48"/>
    </row>
    <row r="174" spans="1:12" ht="63">
      <c r="A174" s="88"/>
      <c r="B174" s="86" t="s">
        <v>404</v>
      </c>
      <c r="C174" s="84">
        <v>992</v>
      </c>
      <c r="D174" s="85" t="s">
        <v>125</v>
      </c>
      <c r="E174" s="85" t="s">
        <v>125</v>
      </c>
      <c r="F174" s="166" t="s">
        <v>123</v>
      </c>
      <c r="G174" s="167" t="s">
        <v>209</v>
      </c>
      <c r="H174" s="168" t="s">
        <v>279</v>
      </c>
      <c r="I174" s="165"/>
      <c r="J174" s="103">
        <f>J175</f>
        <v>150</v>
      </c>
      <c r="K174" s="41"/>
      <c r="L174" s="37"/>
    </row>
    <row r="175" spans="1:12" s="47" customFormat="1" ht="31.5">
      <c r="A175" s="88"/>
      <c r="B175" s="169" t="s">
        <v>215</v>
      </c>
      <c r="C175" s="84">
        <v>992</v>
      </c>
      <c r="D175" s="85" t="s">
        <v>125</v>
      </c>
      <c r="E175" s="85" t="s">
        <v>125</v>
      </c>
      <c r="F175" s="166" t="s">
        <v>123</v>
      </c>
      <c r="G175" s="167" t="s">
        <v>209</v>
      </c>
      <c r="H175" s="168" t="s">
        <v>279</v>
      </c>
      <c r="I175" s="165" t="s">
        <v>216</v>
      </c>
      <c r="J175" s="103">
        <v>150</v>
      </c>
      <c r="K175" s="41"/>
    </row>
    <row r="176" spans="1:12" s="47" customFormat="1" ht="15.75">
      <c r="A176" s="88"/>
      <c r="B176" s="91" t="s">
        <v>302</v>
      </c>
      <c r="C176" s="84">
        <v>992</v>
      </c>
      <c r="D176" s="85" t="s">
        <v>125</v>
      </c>
      <c r="E176" s="85" t="s">
        <v>125</v>
      </c>
      <c r="F176" s="166" t="s">
        <v>123</v>
      </c>
      <c r="G176" s="167" t="s">
        <v>158</v>
      </c>
      <c r="H176" s="168" t="s">
        <v>208</v>
      </c>
      <c r="I176" s="165"/>
      <c r="J176" s="103">
        <f>J177</f>
        <v>400</v>
      </c>
      <c r="K176" s="41"/>
    </row>
    <row r="177" spans="1:12" s="47" customFormat="1" ht="63">
      <c r="A177" s="88"/>
      <c r="B177" s="86" t="s">
        <v>404</v>
      </c>
      <c r="C177" s="84">
        <v>992</v>
      </c>
      <c r="D177" s="85" t="s">
        <v>125</v>
      </c>
      <c r="E177" s="85" t="s">
        <v>125</v>
      </c>
      <c r="F177" s="166" t="s">
        <v>123</v>
      </c>
      <c r="G177" s="167" t="s">
        <v>158</v>
      </c>
      <c r="H177" s="168" t="s">
        <v>279</v>
      </c>
      <c r="I177" s="165"/>
      <c r="J177" s="103">
        <f>J178+J179</f>
        <v>400</v>
      </c>
      <c r="K177" s="41"/>
    </row>
    <row r="178" spans="1:12" s="47" customFormat="1" ht="94.5">
      <c r="A178" s="88"/>
      <c r="B178" s="169" t="s">
        <v>212</v>
      </c>
      <c r="C178" s="84">
        <v>992</v>
      </c>
      <c r="D178" s="85" t="s">
        <v>125</v>
      </c>
      <c r="E178" s="85" t="s">
        <v>125</v>
      </c>
      <c r="F178" s="166" t="s">
        <v>123</v>
      </c>
      <c r="G178" s="167" t="s">
        <v>158</v>
      </c>
      <c r="H178" s="168" t="s">
        <v>279</v>
      </c>
      <c r="I178" s="165" t="s">
        <v>213</v>
      </c>
      <c r="J178" s="103">
        <v>303.8</v>
      </c>
      <c r="K178" s="41"/>
      <c r="L178" s="41"/>
    </row>
    <row r="179" spans="1:12" ht="31.5">
      <c r="A179" s="88"/>
      <c r="B179" s="169" t="s">
        <v>215</v>
      </c>
      <c r="C179" s="84">
        <v>992</v>
      </c>
      <c r="D179" s="85" t="s">
        <v>125</v>
      </c>
      <c r="E179" s="85" t="s">
        <v>125</v>
      </c>
      <c r="F179" s="166" t="s">
        <v>123</v>
      </c>
      <c r="G179" s="167" t="s">
        <v>158</v>
      </c>
      <c r="H179" s="168" t="s">
        <v>279</v>
      </c>
      <c r="I179" s="165" t="s">
        <v>216</v>
      </c>
      <c r="J179" s="103">
        <v>96.2</v>
      </c>
      <c r="K179" s="41"/>
      <c r="L179" s="37"/>
    </row>
    <row r="180" spans="1:12" ht="47.25">
      <c r="A180" s="88"/>
      <c r="B180" s="91" t="s">
        <v>303</v>
      </c>
      <c r="C180" s="84">
        <v>992</v>
      </c>
      <c r="D180" s="85" t="s">
        <v>125</v>
      </c>
      <c r="E180" s="85" t="s">
        <v>125</v>
      </c>
      <c r="F180" s="166" t="s">
        <v>123</v>
      </c>
      <c r="G180" s="167" t="s">
        <v>159</v>
      </c>
      <c r="H180" s="168" t="s">
        <v>208</v>
      </c>
      <c r="I180" s="165"/>
      <c r="J180" s="103">
        <f>J181</f>
        <v>50</v>
      </c>
      <c r="K180" s="41"/>
      <c r="L180" s="37"/>
    </row>
    <row r="181" spans="1:12" ht="15.75">
      <c r="A181" s="88"/>
      <c r="B181" s="86" t="s">
        <v>277</v>
      </c>
      <c r="C181" s="84">
        <v>992</v>
      </c>
      <c r="D181" s="85" t="s">
        <v>125</v>
      </c>
      <c r="E181" s="85" t="s">
        <v>125</v>
      </c>
      <c r="F181" s="166" t="s">
        <v>123</v>
      </c>
      <c r="G181" s="167" t="s">
        <v>159</v>
      </c>
      <c r="H181" s="168" t="s">
        <v>279</v>
      </c>
      <c r="I181" s="165"/>
      <c r="J181" s="103">
        <f>J182</f>
        <v>50</v>
      </c>
      <c r="K181" s="41"/>
      <c r="L181" s="37"/>
    </row>
    <row r="182" spans="1:12" ht="31.5">
      <c r="A182" s="88"/>
      <c r="B182" s="169" t="s">
        <v>215</v>
      </c>
      <c r="C182" s="84">
        <v>992</v>
      </c>
      <c r="D182" s="85" t="s">
        <v>125</v>
      </c>
      <c r="E182" s="85" t="s">
        <v>125</v>
      </c>
      <c r="F182" s="166" t="s">
        <v>123</v>
      </c>
      <c r="G182" s="167" t="s">
        <v>159</v>
      </c>
      <c r="H182" s="168" t="s">
        <v>279</v>
      </c>
      <c r="I182" s="165" t="s">
        <v>216</v>
      </c>
      <c r="J182" s="103">
        <v>50</v>
      </c>
      <c r="K182" s="41"/>
      <c r="L182" s="37"/>
    </row>
    <row r="183" spans="1:12" s="47" customFormat="1" ht="31.5">
      <c r="A183" s="88"/>
      <c r="B183" s="91" t="s">
        <v>313</v>
      </c>
      <c r="C183" s="84">
        <v>992</v>
      </c>
      <c r="D183" s="85" t="s">
        <v>125</v>
      </c>
      <c r="E183" s="85" t="s">
        <v>125</v>
      </c>
      <c r="F183" s="166" t="s">
        <v>123</v>
      </c>
      <c r="G183" s="167" t="s">
        <v>160</v>
      </c>
      <c r="H183" s="168" t="s">
        <v>208</v>
      </c>
      <c r="I183" s="165"/>
      <c r="J183" s="103">
        <f>J184</f>
        <v>2394.5</v>
      </c>
      <c r="K183" s="48"/>
    </row>
    <row r="184" spans="1:12" ht="71.25" customHeight="1">
      <c r="A184" s="88"/>
      <c r="B184" s="91" t="s">
        <v>325</v>
      </c>
      <c r="C184" s="84">
        <v>992</v>
      </c>
      <c r="D184" s="85" t="s">
        <v>125</v>
      </c>
      <c r="E184" s="85" t="s">
        <v>125</v>
      </c>
      <c r="F184" s="166" t="s">
        <v>123</v>
      </c>
      <c r="G184" s="167" t="s">
        <v>160</v>
      </c>
      <c r="H184" s="168" t="s">
        <v>228</v>
      </c>
      <c r="I184" s="165"/>
      <c r="J184" s="103">
        <f>J185+J186+J187</f>
        <v>2394.5</v>
      </c>
      <c r="K184" s="41"/>
      <c r="L184" s="37"/>
    </row>
    <row r="185" spans="1:12" ht="85.5" customHeight="1">
      <c r="A185" s="88"/>
      <c r="B185" s="169" t="s">
        <v>212</v>
      </c>
      <c r="C185" s="84">
        <v>992</v>
      </c>
      <c r="D185" s="85" t="s">
        <v>125</v>
      </c>
      <c r="E185" s="85" t="s">
        <v>125</v>
      </c>
      <c r="F185" s="166" t="s">
        <v>123</v>
      </c>
      <c r="G185" s="167" t="s">
        <v>160</v>
      </c>
      <c r="H185" s="168" t="s">
        <v>228</v>
      </c>
      <c r="I185" s="165" t="s">
        <v>213</v>
      </c>
      <c r="J185" s="103">
        <v>1892.8</v>
      </c>
      <c r="K185" s="41"/>
      <c r="L185" s="37"/>
    </row>
    <row r="186" spans="1:12" s="47" customFormat="1" ht="31.5">
      <c r="A186" s="88"/>
      <c r="B186" s="169" t="s">
        <v>215</v>
      </c>
      <c r="C186" s="84">
        <v>992</v>
      </c>
      <c r="D186" s="85" t="s">
        <v>125</v>
      </c>
      <c r="E186" s="85" t="s">
        <v>125</v>
      </c>
      <c r="F186" s="166" t="s">
        <v>123</v>
      </c>
      <c r="G186" s="167" t="s">
        <v>160</v>
      </c>
      <c r="H186" s="168" t="s">
        <v>228</v>
      </c>
      <c r="I186" s="165" t="s">
        <v>216</v>
      </c>
      <c r="J186" s="103">
        <v>429.5</v>
      </c>
      <c r="K186" s="41"/>
    </row>
    <row r="187" spans="1:12" s="47" customFormat="1" ht="15.75">
      <c r="A187" s="95"/>
      <c r="B187" s="91" t="s">
        <v>217</v>
      </c>
      <c r="C187" s="84">
        <v>992</v>
      </c>
      <c r="D187" s="85" t="s">
        <v>125</v>
      </c>
      <c r="E187" s="85" t="s">
        <v>125</v>
      </c>
      <c r="F187" s="166" t="s">
        <v>123</v>
      </c>
      <c r="G187" s="167" t="s">
        <v>160</v>
      </c>
      <c r="H187" s="168" t="s">
        <v>228</v>
      </c>
      <c r="I187" s="165" t="s">
        <v>218</v>
      </c>
      <c r="J187" s="103">
        <v>72.2</v>
      </c>
      <c r="K187" s="41"/>
    </row>
    <row r="188" spans="1:12" s="47" customFormat="1" ht="15.75">
      <c r="A188" s="88" t="s">
        <v>370</v>
      </c>
      <c r="B188" s="91" t="s">
        <v>88</v>
      </c>
      <c r="C188" s="84">
        <v>992</v>
      </c>
      <c r="D188" s="85" t="s">
        <v>126</v>
      </c>
      <c r="E188" s="85"/>
      <c r="F188" s="166"/>
      <c r="G188" s="167"/>
      <c r="H188" s="168"/>
      <c r="I188" s="165"/>
      <c r="J188" s="103">
        <f>J189+J217</f>
        <v>37686.978000000003</v>
      </c>
      <c r="K188" s="41"/>
    </row>
    <row r="189" spans="1:12" s="47" customFormat="1" ht="15.75">
      <c r="A189" s="88"/>
      <c r="B189" s="91" t="s">
        <v>127</v>
      </c>
      <c r="C189" s="84">
        <v>992</v>
      </c>
      <c r="D189" s="85" t="s">
        <v>126</v>
      </c>
      <c r="E189" s="85" t="s">
        <v>111</v>
      </c>
      <c r="F189" s="166"/>
      <c r="G189" s="167"/>
      <c r="H189" s="168"/>
      <c r="I189" s="165"/>
      <c r="J189" s="103">
        <f>J190+J209+J213</f>
        <v>31186.978000000003</v>
      </c>
      <c r="K189" s="41"/>
    </row>
    <row r="190" spans="1:12" s="47" customFormat="1" ht="47.25">
      <c r="A190" s="88"/>
      <c r="B190" s="91" t="s">
        <v>398</v>
      </c>
      <c r="C190" s="84">
        <v>992</v>
      </c>
      <c r="D190" s="85" t="s">
        <v>126</v>
      </c>
      <c r="E190" s="85" t="s">
        <v>111</v>
      </c>
      <c r="F190" s="166" t="s">
        <v>119</v>
      </c>
      <c r="G190" s="167" t="s">
        <v>207</v>
      </c>
      <c r="H190" s="168" t="s">
        <v>208</v>
      </c>
      <c r="I190" s="165"/>
      <c r="J190" s="103">
        <f>J206+J191+J196+J201</f>
        <v>25729.9</v>
      </c>
      <c r="K190" s="41"/>
    </row>
    <row r="191" spans="1:12" s="47" customFormat="1" ht="47.25">
      <c r="A191" s="88"/>
      <c r="B191" s="169" t="s">
        <v>355</v>
      </c>
      <c r="C191" s="84">
        <v>992</v>
      </c>
      <c r="D191" s="85" t="s">
        <v>126</v>
      </c>
      <c r="E191" s="85" t="s">
        <v>111</v>
      </c>
      <c r="F191" s="166" t="s">
        <v>119</v>
      </c>
      <c r="G191" s="167" t="s">
        <v>159</v>
      </c>
      <c r="H191" s="244" t="s">
        <v>208</v>
      </c>
      <c r="I191" s="165"/>
      <c r="J191" s="103">
        <f>J192+J194</f>
        <v>16226.600000000002</v>
      </c>
      <c r="K191" s="41"/>
    </row>
    <row r="192" spans="1:12" s="47" customFormat="1" ht="78.75">
      <c r="A192" s="88"/>
      <c r="B192" s="169" t="s">
        <v>325</v>
      </c>
      <c r="C192" s="84">
        <v>992</v>
      </c>
      <c r="D192" s="85" t="s">
        <v>126</v>
      </c>
      <c r="E192" s="85" t="s">
        <v>111</v>
      </c>
      <c r="F192" s="166" t="s">
        <v>119</v>
      </c>
      <c r="G192" s="167" t="s">
        <v>159</v>
      </c>
      <c r="H192" s="244" t="s">
        <v>228</v>
      </c>
      <c r="I192" s="165"/>
      <c r="J192" s="103">
        <f>J193</f>
        <v>15826.600000000002</v>
      </c>
      <c r="K192" s="41"/>
    </row>
    <row r="193" spans="1:12" ht="47.25">
      <c r="A193" s="88"/>
      <c r="B193" s="91" t="s">
        <v>231</v>
      </c>
      <c r="C193" s="84">
        <v>992</v>
      </c>
      <c r="D193" s="85" t="s">
        <v>126</v>
      </c>
      <c r="E193" s="85" t="s">
        <v>111</v>
      </c>
      <c r="F193" s="166" t="s">
        <v>119</v>
      </c>
      <c r="G193" s="167" t="s">
        <v>159</v>
      </c>
      <c r="H193" s="244" t="s">
        <v>228</v>
      </c>
      <c r="I193" s="165" t="s">
        <v>232</v>
      </c>
      <c r="J193" s="103">
        <f>9951.1-1100-253+5099.3+2129.2</f>
        <v>15826.600000000002</v>
      </c>
      <c r="K193" s="41"/>
      <c r="L193" s="37"/>
    </row>
    <row r="194" spans="1:12" ht="31.5">
      <c r="A194" s="88"/>
      <c r="B194" s="169" t="s">
        <v>390</v>
      </c>
      <c r="C194" s="84">
        <v>992</v>
      </c>
      <c r="D194" s="85" t="s">
        <v>126</v>
      </c>
      <c r="E194" s="85" t="s">
        <v>111</v>
      </c>
      <c r="F194" s="166" t="s">
        <v>119</v>
      </c>
      <c r="G194" s="167" t="s">
        <v>159</v>
      </c>
      <c r="H194" s="244" t="s">
        <v>389</v>
      </c>
      <c r="I194" s="165"/>
      <c r="J194" s="103">
        <f>J195</f>
        <v>400</v>
      </c>
      <c r="K194" s="41"/>
      <c r="L194" s="37"/>
    </row>
    <row r="195" spans="1:12" ht="47.25">
      <c r="A195" s="88"/>
      <c r="B195" s="91" t="s">
        <v>231</v>
      </c>
      <c r="C195" s="84">
        <v>992</v>
      </c>
      <c r="D195" s="85" t="s">
        <v>126</v>
      </c>
      <c r="E195" s="85" t="s">
        <v>111</v>
      </c>
      <c r="F195" s="166" t="s">
        <v>119</v>
      </c>
      <c r="G195" s="167" t="s">
        <v>159</v>
      </c>
      <c r="H195" s="244" t="s">
        <v>389</v>
      </c>
      <c r="I195" s="165" t="s">
        <v>232</v>
      </c>
      <c r="J195" s="103">
        <v>400</v>
      </c>
      <c r="K195" s="41"/>
      <c r="L195" s="37"/>
    </row>
    <row r="196" spans="1:12" ht="15.75">
      <c r="A196" s="88"/>
      <c r="B196" s="91" t="s">
        <v>356</v>
      </c>
      <c r="C196" s="84">
        <v>992</v>
      </c>
      <c r="D196" s="85" t="s">
        <v>126</v>
      </c>
      <c r="E196" s="85" t="s">
        <v>111</v>
      </c>
      <c r="F196" s="166" t="s">
        <v>119</v>
      </c>
      <c r="G196" s="167" t="s">
        <v>160</v>
      </c>
      <c r="H196" s="168" t="s">
        <v>208</v>
      </c>
      <c r="I196" s="165"/>
      <c r="J196" s="103">
        <f>J197</f>
        <v>6377.8</v>
      </c>
      <c r="K196" s="41"/>
      <c r="L196" s="37"/>
    </row>
    <row r="197" spans="1:12" ht="78.75">
      <c r="A197" s="88"/>
      <c r="B197" s="169" t="s">
        <v>325</v>
      </c>
      <c r="C197" s="84">
        <v>992</v>
      </c>
      <c r="D197" s="85" t="s">
        <v>126</v>
      </c>
      <c r="E197" s="85" t="s">
        <v>111</v>
      </c>
      <c r="F197" s="166" t="s">
        <v>119</v>
      </c>
      <c r="G197" s="167" t="s">
        <v>160</v>
      </c>
      <c r="H197" s="168" t="s">
        <v>228</v>
      </c>
      <c r="I197" s="165"/>
      <c r="J197" s="103">
        <f>J198+J199+J200</f>
        <v>6377.8</v>
      </c>
      <c r="K197" s="41"/>
      <c r="L197" s="37"/>
    </row>
    <row r="198" spans="1:12" ht="86.25" customHeight="1">
      <c r="A198" s="88"/>
      <c r="B198" s="169" t="s">
        <v>212</v>
      </c>
      <c r="C198" s="84">
        <v>992</v>
      </c>
      <c r="D198" s="85" t="s">
        <v>126</v>
      </c>
      <c r="E198" s="85" t="s">
        <v>111</v>
      </c>
      <c r="F198" s="166" t="s">
        <v>119</v>
      </c>
      <c r="G198" s="167" t="s">
        <v>160</v>
      </c>
      <c r="H198" s="168" t="s">
        <v>228</v>
      </c>
      <c r="I198" s="165" t="s">
        <v>213</v>
      </c>
      <c r="J198" s="103">
        <f>3280.3-176.1+1506.4+277.5</f>
        <v>4888.1000000000004</v>
      </c>
      <c r="K198" s="41"/>
      <c r="L198" s="37"/>
    </row>
    <row r="199" spans="1:12" ht="31.5">
      <c r="A199" s="88"/>
      <c r="B199" s="169" t="s">
        <v>215</v>
      </c>
      <c r="C199" s="84">
        <v>992</v>
      </c>
      <c r="D199" s="85" t="s">
        <v>126</v>
      </c>
      <c r="E199" s="85" t="s">
        <v>111</v>
      </c>
      <c r="F199" s="166" t="s">
        <v>119</v>
      </c>
      <c r="G199" s="167" t="s">
        <v>160</v>
      </c>
      <c r="H199" s="168" t="s">
        <v>228</v>
      </c>
      <c r="I199" s="165" t="s">
        <v>216</v>
      </c>
      <c r="J199" s="103">
        <f>1653.3-180</f>
        <v>1473.3</v>
      </c>
      <c r="K199" s="41"/>
      <c r="L199" s="37"/>
    </row>
    <row r="200" spans="1:12" s="47" customFormat="1" ht="15.75">
      <c r="A200" s="95"/>
      <c r="B200" s="91" t="s">
        <v>217</v>
      </c>
      <c r="C200" s="84">
        <v>992</v>
      </c>
      <c r="D200" s="85" t="s">
        <v>126</v>
      </c>
      <c r="E200" s="85" t="s">
        <v>111</v>
      </c>
      <c r="F200" s="166" t="s">
        <v>119</v>
      </c>
      <c r="G200" s="167" t="s">
        <v>160</v>
      </c>
      <c r="H200" s="168" t="s">
        <v>228</v>
      </c>
      <c r="I200" s="165" t="s">
        <v>218</v>
      </c>
      <c r="J200" s="103">
        <v>16.399999999999999</v>
      </c>
      <c r="K200" s="41"/>
    </row>
    <row r="201" spans="1:12" s="47" customFormat="1" ht="15.75">
      <c r="A201" s="88"/>
      <c r="B201" s="91" t="s">
        <v>357</v>
      </c>
      <c r="C201" s="84">
        <v>992</v>
      </c>
      <c r="D201" s="85" t="s">
        <v>126</v>
      </c>
      <c r="E201" s="85" t="s">
        <v>111</v>
      </c>
      <c r="F201" s="166" t="s">
        <v>119</v>
      </c>
      <c r="G201" s="167" t="s">
        <v>161</v>
      </c>
      <c r="H201" s="168" t="s">
        <v>208</v>
      </c>
      <c r="I201" s="165"/>
      <c r="J201" s="103">
        <f>J202</f>
        <v>2197.5</v>
      </c>
      <c r="K201" s="41"/>
    </row>
    <row r="202" spans="1:12" s="47" customFormat="1" ht="70.5" customHeight="1">
      <c r="A202" s="88"/>
      <c r="B202" s="169" t="s">
        <v>325</v>
      </c>
      <c r="C202" s="84">
        <v>992</v>
      </c>
      <c r="D202" s="85" t="s">
        <v>126</v>
      </c>
      <c r="E202" s="85" t="s">
        <v>111</v>
      </c>
      <c r="F202" s="166" t="s">
        <v>119</v>
      </c>
      <c r="G202" s="167" t="s">
        <v>161</v>
      </c>
      <c r="H202" s="168" t="s">
        <v>228</v>
      </c>
      <c r="I202" s="165"/>
      <c r="J202" s="103">
        <f>J203+J204+J205</f>
        <v>2197.5</v>
      </c>
      <c r="K202" s="41"/>
    </row>
    <row r="203" spans="1:12" s="55" customFormat="1" ht="86.25" customHeight="1">
      <c r="A203" s="88"/>
      <c r="B203" s="169" t="s">
        <v>212</v>
      </c>
      <c r="C203" s="84">
        <v>992</v>
      </c>
      <c r="D203" s="85" t="s">
        <v>126</v>
      </c>
      <c r="E203" s="85" t="s">
        <v>111</v>
      </c>
      <c r="F203" s="166" t="s">
        <v>119</v>
      </c>
      <c r="G203" s="167" t="s">
        <v>161</v>
      </c>
      <c r="H203" s="168" t="s">
        <v>228</v>
      </c>
      <c r="I203" s="165" t="s">
        <v>213</v>
      </c>
      <c r="J203" s="103">
        <f>1231.7-65+746.5</f>
        <v>1913.2</v>
      </c>
      <c r="K203" s="50"/>
    </row>
    <row r="204" spans="1:12" s="47" customFormat="1" ht="31.5">
      <c r="A204" s="88"/>
      <c r="B204" s="169" t="s">
        <v>215</v>
      </c>
      <c r="C204" s="84">
        <v>992</v>
      </c>
      <c r="D204" s="85" t="s">
        <v>126</v>
      </c>
      <c r="E204" s="85" t="s">
        <v>111</v>
      </c>
      <c r="F204" s="166" t="s">
        <v>119</v>
      </c>
      <c r="G204" s="167" t="s">
        <v>161</v>
      </c>
      <c r="H204" s="168" t="s">
        <v>228</v>
      </c>
      <c r="I204" s="165" t="s">
        <v>216</v>
      </c>
      <c r="J204" s="103">
        <f>612.1-336</f>
        <v>276.10000000000002</v>
      </c>
      <c r="K204" s="48"/>
    </row>
    <row r="205" spans="1:12" ht="15.75">
      <c r="A205" s="95"/>
      <c r="B205" s="91" t="s">
        <v>217</v>
      </c>
      <c r="C205" s="84">
        <v>992</v>
      </c>
      <c r="D205" s="85" t="s">
        <v>126</v>
      </c>
      <c r="E205" s="85" t="s">
        <v>111</v>
      </c>
      <c r="F205" s="166" t="s">
        <v>119</v>
      </c>
      <c r="G205" s="167" t="s">
        <v>161</v>
      </c>
      <c r="H205" s="168" t="s">
        <v>228</v>
      </c>
      <c r="I205" s="165" t="s">
        <v>218</v>
      </c>
      <c r="J205" s="103">
        <v>8.1999999999999993</v>
      </c>
      <c r="K205" s="41"/>
      <c r="L205" s="37"/>
    </row>
    <row r="206" spans="1:12" ht="31.5">
      <c r="A206" s="88"/>
      <c r="B206" s="169" t="s">
        <v>313</v>
      </c>
      <c r="C206" s="84">
        <v>992</v>
      </c>
      <c r="D206" s="85" t="s">
        <v>126</v>
      </c>
      <c r="E206" s="85" t="s">
        <v>111</v>
      </c>
      <c r="F206" s="166" t="s">
        <v>119</v>
      </c>
      <c r="G206" s="167" t="s">
        <v>310</v>
      </c>
      <c r="H206" s="244" t="s">
        <v>208</v>
      </c>
      <c r="I206" s="165"/>
      <c r="J206" s="103">
        <f>J207</f>
        <v>928</v>
      </c>
      <c r="K206" s="41"/>
      <c r="L206" s="37"/>
    </row>
    <row r="207" spans="1:12" s="55" customFormat="1" ht="41.25" customHeight="1">
      <c r="A207" s="88"/>
      <c r="B207" s="169" t="s">
        <v>438</v>
      </c>
      <c r="C207" s="84">
        <v>992</v>
      </c>
      <c r="D207" s="85" t="s">
        <v>126</v>
      </c>
      <c r="E207" s="85" t="s">
        <v>111</v>
      </c>
      <c r="F207" s="166" t="s">
        <v>119</v>
      </c>
      <c r="G207" s="167" t="s">
        <v>310</v>
      </c>
      <c r="H207" s="244" t="s">
        <v>276</v>
      </c>
      <c r="I207" s="165"/>
      <c r="J207" s="103">
        <f>J208</f>
        <v>928</v>
      </c>
      <c r="K207" s="50"/>
      <c r="L207" s="51"/>
    </row>
    <row r="208" spans="1:12" s="55" customFormat="1" ht="39" customHeight="1">
      <c r="A208" s="88"/>
      <c r="B208" s="91" t="s">
        <v>215</v>
      </c>
      <c r="C208" s="84">
        <v>992</v>
      </c>
      <c r="D208" s="85" t="s">
        <v>126</v>
      </c>
      <c r="E208" s="85" t="s">
        <v>111</v>
      </c>
      <c r="F208" s="166" t="s">
        <v>119</v>
      </c>
      <c r="G208" s="167" t="s">
        <v>310</v>
      </c>
      <c r="H208" s="244" t="s">
        <v>276</v>
      </c>
      <c r="I208" s="165" t="s">
        <v>216</v>
      </c>
      <c r="J208" s="103">
        <v>928</v>
      </c>
      <c r="K208" s="50"/>
      <c r="L208" s="51"/>
    </row>
    <row r="209" spans="1:12" s="55" customFormat="1" ht="63">
      <c r="A209" s="88"/>
      <c r="B209" s="91" t="s">
        <v>428</v>
      </c>
      <c r="C209" s="84">
        <v>992</v>
      </c>
      <c r="D209" s="85" t="s">
        <v>126</v>
      </c>
      <c r="E209" s="85" t="s">
        <v>111</v>
      </c>
      <c r="F209" s="166" t="s">
        <v>121</v>
      </c>
      <c r="G209" s="167" t="s">
        <v>207</v>
      </c>
      <c r="H209" s="168" t="s">
        <v>208</v>
      </c>
      <c r="I209" s="165"/>
      <c r="J209" s="103">
        <f>J210</f>
        <v>4911</v>
      </c>
      <c r="K209" s="50"/>
      <c r="L209" s="51"/>
    </row>
    <row r="210" spans="1:12" s="55" customFormat="1" ht="31.5">
      <c r="A210" s="88"/>
      <c r="B210" s="91" t="s">
        <v>313</v>
      </c>
      <c r="C210" s="84">
        <v>992</v>
      </c>
      <c r="D210" s="85" t="s">
        <v>126</v>
      </c>
      <c r="E210" s="85" t="s">
        <v>111</v>
      </c>
      <c r="F210" s="166" t="s">
        <v>121</v>
      </c>
      <c r="G210" s="167" t="s">
        <v>209</v>
      </c>
      <c r="H210" s="168" t="s">
        <v>208</v>
      </c>
      <c r="I210" s="165"/>
      <c r="J210" s="103">
        <f>J211</f>
        <v>4911</v>
      </c>
      <c r="K210" s="50"/>
      <c r="L210" s="51"/>
    </row>
    <row r="211" spans="1:12" ht="47.25">
      <c r="A211" s="88"/>
      <c r="B211" s="91" t="s">
        <v>429</v>
      </c>
      <c r="C211" s="84">
        <v>992</v>
      </c>
      <c r="D211" s="85" t="s">
        <v>126</v>
      </c>
      <c r="E211" s="85" t="s">
        <v>111</v>
      </c>
      <c r="F211" s="166" t="s">
        <v>121</v>
      </c>
      <c r="G211" s="167" t="s">
        <v>209</v>
      </c>
      <c r="H211" s="168" t="s">
        <v>430</v>
      </c>
      <c r="I211" s="165"/>
      <c r="J211" s="103">
        <f>J212</f>
        <v>4911</v>
      </c>
      <c r="K211" s="41"/>
      <c r="L211" s="37"/>
    </row>
    <row r="212" spans="1:12" ht="47.25">
      <c r="A212" s="88"/>
      <c r="B212" s="169" t="s">
        <v>231</v>
      </c>
      <c r="C212" s="84">
        <v>992</v>
      </c>
      <c r="D212" s="85" t="s">
        <v>126</v>
      </c>
      <c r="E212" s="85" t="s">
        <v>111</v>
      </c>
      <c r="F212" s="166" t="s">
        <v>121</v>
      </c>
      <c r="G212" s="167" t="s">
        <v>209</v>
      </c>
      <c r="H212" s="168" t="s">
        <v>430</v>
      </c>
      <c r="I212" s="165" t="s">
        <v>232</v>
      </c>
      <c r="J212" s="103">
        <v>4911</v>
      </c>
      <c r="K212" s="41"/>
      <c r="L212" s="37"/>
    </row>
    <row r="213" spans="1:12" s="47" customFormat="1" ht="47.25">
      <c r="A213" s="88"/>
      <c r="B213" s="86" t="s">
        <v>294</v>
      </c>
      <c r="C213" s="102">
        <v>992</v>
      </c>
      <c r="D213" s="85" t="s">
        <v>126</v>
      </c>
      <c r="E213" s="85" t="s">
        <v>111</v>
      </c>
      <c r="F213" s="166" t="s">
        <v>227</v>
      </c>
      <c r="G213" s="167" t="s">
        <v>207</v>
      </c>
      <c r="H213" s="168" t="s">
        <v>208</v>
      </c>
      <c r="I213" s="165"/>
      <c r="J213" s="103">
        <f>J214</f>
        <v>546.07799999999997</v>
      </c>
      <c r="K213" s="48"/>
    </row>
    <row r="214" spans="1:12" ht="47.25">
      <c r="A214" s="88"/>
      <c r="B214" s="86" t="s">
        <v>435</v>
      </c>
      <c r="C214" s="102">
        <v>992</v>
      </c>
      <c r="D214" s="85" t="s">
        <v>126</v>
      </c>
      <c r="E214" s="85" t="s">
        <v>111</v>
      </c>
      <c r="F214" s="166" t="s">
        <v>227</v>
      </c>
      <c r="G214" s="167" t="s">
        <v>157</v>
      </c>
      <c r="H214" s="168" t="s">
        <v>208</v>
      </c>
      <c r="I214" s="165"/>
      <c r="J214" s="103">
        <f>J215</f>
        <v>546.07799999999997</v>
      </c>
      <c r="K214" s="41"/>
      <c r="L214" s="37"/>
    </row>
    <row r="215" spans="1:12" ht="31.5">
      <c r="A215" s="88"/>
      <c r="B215" s="86" t="s">
        <v>437</v>
      </c>
      <c r="C215" s="102">
        <v>992</v>
      </c>
      <c r="D215" s="85" t="s">
        <v>126</v>
      </c>
      <c r="E215" s="85" t="s">
        <v>111</v>
      </c>
      <c r="F215" s="166" t="s">
        <v>227</v>
      </c>
      <c r="G215" s="167" t="s">
        <v>157</v>
      </c>
      <c r="H215" s="168" t="s">
        <v>436</v>
      </c>
      <c r="I215" s="165"/>
      <c r="J215" s="103">
        <f>J216</f>
        <v>546.07799999999997</v>
      </c>
      <c r="K215" s="41"/>
      <c r="L215" s="37"/>
    </row>
    <row r="216" spans="1:12" ht="47.25">
      <c r="A216" s="88"/>
      <c r="B216" s="91" t="s">
        <v>231</v>
      </c>
      <c r="C216" s="102">
        <v>992</v>
      </c>
      <c r="D216" s="85" t="s">
        <v>126</v>
      </c>
      <c r="E216" s="85" t="s">
        <v>111</v>
      </c>
      <c r="F216" s="166" t="s">
        <v>227</v>
      </c>
      <c r="G216" s="167" t="s">
        <v>157</v>
      </c>
      <c r="H216" s="168" t="s">
        <v>436</v>
      </c>
      <c r="I216" s="165" t="s">
        <v>232</v>
      </c>
      <c r="J216" s="103">
        <v>546.07799999999997</v>
      </c>
      <c r="K216" s="41"/>
      <c r="L216" s="37"/>
    </row>
    <row r="217" spans="1:12" ht="31.5">
      <c r="A217" s="88"/>
      <c r="B217" s="91" t="s">
        <v>246</v>
      </c>
      <c r="C217" s="84">
        <v>992</v>
      </c>
      <c r="D217" s="85" t="s">
        <v>126</v>
      </c>
      <c r="E217" s="85" t="s">
        <v>113</v>
      </c>
      <c r="F217" s="166"/>
      <c r="G217" s="167"/>
      <c r="H217" s="168"/>
      <c r="I217" s="165"/>
      <c r="J217" s="103">
        <f>J218</f>
        <v>6500</v>
      </c>
      <c r="K217" s="41"/>
      <c r="L217" s="37"/>
    </row>
    <row r="218" spans="1:12" ht="47.25">
      <c r="A218" s="88"/>
      <c r="B218" s="91" t="s">
        <v>398</v>
      </c>
      <c r="C218" s="84">
        <v>992</v>
      </c>
      <c r="D218" s="85" t="s">
        <v>126</v>
      </c>
      <c r="E218" s="85" t="s">
        <v>113</v>
      </c>
      <c r="F218" s="166" t="s">
        <v>119</v>
      </c>
      <c r="G218" s="167" t="s">
        <v>207</v>
      </c>
      <c r="H218" s="168" t="s">
        <v>208</v>
      </c>
      <c r="I218" s="165"/>
      <c r="J218" s="103">
        <f>J219</f>
        <v>6500</v>
      </c>
      <c r="K218" s="41"/>
      <c r="L218" s="37"/>
    </row>
    <row r="219" spans="1:12" s="57" customFormat="1" ht="31.5">
      <c r="A219" s="88"/>
      <c r="B219" s="91" t="s">
        <v>358</v>
      </c>
      <c r="C219" s="84">
        <v>992</v>
      </c>
      <c r="D219" s="85" t="s">
        <v>126</v>
      </c>
      <c r="E219" s="85" t="s">
        <v>113</v>
      </c>
      <c r="F219" s="166" t="s">
        <v>119</v>
      </c>
      <c r="G219" s="167" t="s">
        <v>162</v>
      </c>
      <c r="H219" s="168" t="s">
        <v>208</v>
      </c>
      <c r="I219" s="165"/>
      <c r="J219" s="103">
        <f>J220</f>
        <v>6500</v>
      </c>
      <c r="K219" s="56"/>
    </row>
    <row r="220" spans="1:12" ht="63">
      <c r="A220" s="88"/>
      <c r="B220" s="91" t="s">
        <v>405</v>
      </c>
      <c r="C220" s="84">
        <v>992</v>
      </c>
      <c r="D220" s="85" t="s">
        <v>126</v>
      </c>
      <c r="E220" s="85" t="s">
        <v>113</v>
      </c>
      <c r="F220" s="166" t="s">
        <v>119</v>
      </c>
      <c r="G220" s="167" t="s">
        <v>162</v>
      </c>
      <c r="H220" s="168" t="s">
        <v>276</v>
      </c>
      <c r="I220" s="165"/>
      <c r="J220" s="103">
        <f>J221</f>
        <v>6500</v>
      </c>
      <c r="K220" s="41"/>
      <c r="L220" s="37"/>
    </row>
    <row r="221" spans="1:12" ht="31.5">
      <c r="A221" s="88"/>
      <c r="B221" s="169" t="s">
        <v>215</v>
      </c>
      <c r="C221" s="84">
        <v>992</v>
      </c>
      <c r="D221" s="85" t="s">
        <v>126</v>
      </c>
      <c r="E221" s="85" t="s">
        <v>113</v>
      </c>
      <c r="F221" s="166" t="s">
        <v>119</v>
      </c>
      <c r="G221" s="167" t="s">
        <v>162</v>
      </c>
      <c r="H221" s="168" t="s">
        <v>276</v>
      </c>
      <c r="I221" s="165" t="s">
        <v>216</v>
      </c>
      <c r="J221" s="103">
        <f>100+6400</f>
        <v>6500</v>
      </c>
      <c r="K221" s="41"/>
      <c r="L221" s="37"/>
    </row>
    <row r="222" spans="1:12" s="57" customFormat="1" ht="21" customHeight="1">
      <c r="A222" s="88" t="s">
        <v>371</v>
      </c>
      <c r="B222" s="99" t="s">
        <v>93</v>
      </c>
      <c r="C222" s="84">
        <v>992</v>
      </c>
      <c r="D222" s="85" t="s">
        <v>128</v>
      </c>
      <c r="E222" s="85"/>
      <c r="F222" s="166"/>
      <c r="G222" s="167"/>
      <c r="H222" s="168"/>
      <c r="I222" s="165"/>
      <c r="J222" s="103">
        <f>J223+J228</f>
        <v>2039.8</v>
      </c>
      <c r="K222" s="56"/>
    </row>
    <row r="223" spans="1:12" ht="15.75">
      <c r="A223" s="88"/>
      <c r="B223" s="99" t="s">
        <v>95</v>
      </c>
      <c r="C223" s="84">
        <v>992</v>
      </c>
      <c r="D223" s="85" t="s">
        <v>128</v>
      </c>
      <c r="E223" s="85" t="s">
        <v>119</v>
      </c>
      <c r="F223" s="166"/>
      <c r="G223" s="167"/>
      <c r="H223" s="168"/>
      <c r="I223" s="165"/>
      <c r="J223" s="103">
        <f>J224</f>
        <v>1217.8</v>
      </c>
      <c r="K223" s="41"/>
      <c r="L223" s="37"/>
    </row>
    <row r="224" spans="1:12" s="57" customFormat="1" ht="47.25">
      <c r="A224" s="88"/>
      <c r="B224" s="87" t="s">
        <v>399</v>
      </c>
      <c r="C224" s="84">
        <v>992</v>
      </c>
      <c r="D224" s="85" t="s">
        <v>128</v>
      </c>
      <c r="E224" s="85" t="s">
        <v>119</v>
      </c>
      <c r="F224" s="166" t="s">
        <v>120</v>
      </c>
      <c r="G224" s="167" t="s">
        <v>207</v>
      </c>
      <c r="H224" s="168" t="s">
        <v>208</v>
      </c>
      <c r="I224" s="165"/>
      <c r="J224" s="103">
        <f>J225</f>
        <v>1217.8</v>
      </c>
      <c r="K224" s="56"/>
    </row>
    <row r="225" spans="1:11">
      <c r="A225" s="88"/>
      <c r="B225" s="87" t="s">
        <v>304</v>
      </c>
      <c r="C225" s="84">
        <v>992</v>
      </c>
      <c r="D225" s="85" t="s">
        <v>128</v>
      </c>
      <c r="E225" s="85" t="s">
        <v>119</v>
      </c>
      <c r="F225" s="166" t="s">
        <v>120</v>
      </c>
      <c r="G225" s="167" t="s">
        <v>157</v>
      </c>
      <c r="H225" s="168" t="s">
        <v>208</v>
      </c>
      <c r="I225" s="165"/>
      <c r="J225" s="103">
        <f>J226</f>
        <v>1217.8</v>
      </c>
    </row>
    <row r="226" spans="1:11" ht="63">
      <c r="A226" s="88"/>
      <c r="B226" s="87" t="s">
        <v>406</v>
      </c>
      <c r="C226" s="84">
        <v>992</v>
      </c>
      <c r="D226" s="85" t="s">
        <v>128</v>
      </c>
      <c r="E226" s="85" t="s">
        <v>119</v>
      </c>
      <c r="F226" s="166" t="s">
        <v>120</v>
      </c>
      <c r="G226" s="167" t="s">
        <v>157</v>
      </c>
      <c r="H226" s="168" t="s">
        <v>283</v>
      </c>
      <c r="I226" s="165"/>
      <c r="J226" s="103">
        <f>J227</f>
        <v>1217.8</v>
      </c>
    </row>
    <row r="227" spans="1:11" ht="31.5">
      <c r="A227" s="88"/>
      <c r="B227" s="87" t="s">
        <v>225</v>
      </c>
      <c r="C227" s="84">
        <v>992</v>
      </c>
      <c r="D227" s="85" t="s">
        <v>128</v>
      </c>
      <c r="E227" s="85" t="s">
        <v>119</v>
      </c>
      <c r="F227" s="166" t="s">
        <v>120</v>
      </c>
      <c r="G227" s="167" t="s">
        <v>157</v>
      </c>
      <c r="H227" s="168" t="s">
        <v>283</v>
      </c>
      <c r="I227" s="165" t="s">
        <v>226</v>
      </c>
      <c r="J227" s="103">
        <v>1217.8</v>
      </c>
    </row>
    <row r="228" spans="1:11" ht="25.5" customHeight="1">
      <c r="A228" s="88"/>
      <c r="B228" s="86" t="s">
        <v>97</v>
      </c>
      <c r="C228" s="84">
        <v>992</v>
      </c>
      <c r="D228" s="85" t="s">
        <v>128</v>
      </c>
      <c r="E228" s="85" t="s">
        <v>129</v>
      </c>
      <c r="F228" s="166"/>
      <c r="G228" s="167"/>
      <c r="H228" s="168"/>
      <c r="I228" s="165"/>
      <c r="J228" s="103">
        <f>J229</f>
        <v>822</v>
      </c>
    </row>
    <row r="229" spans="1:11" s="89" customFormat="1" ht="47.25">
      <c r="A229" s="88"/>
      <c r="B229" s="87" t="s">
        <v>399</v>
      </c>
      <c r="C229" s="84">
        <v>992</v>
      </c>
      <c r="D229" s="85" t="s">
        <v>128</v>
      </c>
      <c r="E229" s="85" t="s">
        <v>129</v>
      </c>
      <c r="F229" s="166" t="s">
        <v>120</v>
      </c>
      <c r="G229" s="167" t="s">
        <v>207</v>
      </c>
      <c r="H229" s="168" t="s">
        <v>208</v>
      </c>
      <c r="I229" s="165"/>
      <c r="J229" s="103">
        <f>J230+J233</f>
        <v>822</v>
      </c>
      <c r="K229" s="90"/>
    </row>
    <row r="230" spans="1:11" s="89" customFormat="1" ht="31.5">
      <c r="A230" s="88"/>
      <c r="B230" s="87" t="s">
        <v>305</v>
      </c>
      <c r="C230" s="84">
        <v>992</v>
      </c>
      <c r="D230" s="85" t="s">
        <v>128</v>
      </c>
      <c r="E230" s="85" t="s">
        <v>129</v>
      </c>
      <c r="F230" s="166" t="s">
        <v>120</v>
      </c>
      <c r="G230" s="167" t="s">
        <v>158</v>
      </c>
      <c r="H230" s="168" t="s">
        <v>208</v>
      </c>
      <c r="I230" s="165"/>
      <c r="J230" s="103">
        <f>J231</f>
        <v>800</v>
      </c>
      <c r="K230" s="90"/>
    </row>
    <row r="231" spans="1:11" s="89" customFormat="1" ht="47.25">
      <c r="A231" s="88"/>
      <c r="B231" s="87" t="s">
        <v>360</v>
      </c>
      <c r="C231" s="84">
        <v>992</v>
      </c>
      <c r="D231" s="85" t="s">
        <v>128</v>
      </c>
      <c r="E231" s="85" t="s">
        <v>129</v>
      </c>
      <c r="F231" s="166" t="s">
        <v>120</v>
      </c>
      <c r="G231" s="167" t="s">
        <v>158</v>
      </c>
      <c r="H231" s="168" t="s">
        <v>359</v>
      </c>
      <c r="I231" s="165"/>
      <c r="J231" s="103">
        <f>J232</f>
        <v>800</v>
      </c>
      <c r="K231" s="90"/>
    </row>
    <row r="232" spans="1:11" s="89" customFormat="1" ht="47.25">
      <c r="A232" s="88"/>
      <c r="B232" s="91" t="s">
        <v>231</v>
      </c>
      <c r="C232" s="84">
        <v>992</v>
      </c>
      <c r="D232" s="85" t="s">
        <v>128</v>
      </c>
      <c r="E232" s="85" t="s">
        <v>129</v>
      </c>
      <c r="F232" s="166" t="s">
        <v>120</v>
      </c>
      <c r="G232" s="167" t="s">
        <v>157</v>
      </c>
      <c r="H232" s="168" t="s">
        <v>359</v>
      </c>
      <c r="I232" s="165" t="s">
        <v>232</v>
      </c>
      <c r="J232" s="103">
        <v>800</v>
      </c>
      <c r="K232" s="90"/>
    </row>
    <row r="233" spans="1:11" s="89" customFormat="1">
      <c r="A233" s="88"/>
      <c r="B233" s="87" t="s">
        <v>306</v>
      </c>
      <c r="C233" s="84">
        <v>992</v>
      </c>
      <c r="D233" s="85" t="s">
        <v>128</v>
      </c>
      <c r="E233" s="85" t="s">
        <v>129</v>
      </c>
      <c r="F233" s="166" t="s">
        <v>120</v>
      </c>
      <c r="G233" s="167" t="s">
        <v>159</v>
      </c>
      <c r="H233" s="168" t="s">
        <v>208</v>
      </c>
      <c r="I233" s="165"/>
      <c r="J233" s="103">
        <f>J234</f>
        <v>22</v>
      </c>
      <c r="K233" s="90"/>
    </row>
    <row r="234" spans="1:11" s="89" customFormat="1" ht="63">
      <c r="A234" s="88"/>
      <c r="B234" s="87" t="s">
        <v>406</v>
      </c>
      <c r="C234" s="84">
        <v>992</v>
      </c>
      <c r="D234" s="85" t="s">
        <v>128</v>
      </c>
      <c r="E234" s="85" t="s">
        <v>129</v>
      </c>
      <c r="F234" s="166" t="s">
        <v>120</v>
      </c>
      <c r="G234" s="167" t="s">
        <v>159</v>
      </c>
      <c r="H234" s="168" t="s">
        <v>283</v>
      </c>
      <c r="I234" s="165"/>
      <c r="J234" s="103">
        <f>J235</f>
        <v>22</v>
      </c>
      <c r="K234" s="90"/>
    </row>
    <row r="235" spans="1:11" s="89" customFormat="1" ht="31.5">
      <c r="A235" s="88"/>
      <c r="B235" s="91" t="s">
        <v>225</v>
      </c>
      <c r="C235" s="84">
        <v>992</v>
      </c>
      <c r="D235" s="85" t="s">
        <v>128</v>
      </c>
      <c r="E235" s="85" t="s">
        <v>129</v>
      </c>
      <c r="F235" s="166" t="s">
        <v>120</v>
      </c>
      <c r="G235" s="167" t="s">
        <v>159</v>
      </c>
      <c r="H235" s="168" t="s">
        <v>283</v>
      </c>
      <c r="I235" s="165" t="s">
        <v>226</v>
      </c>
      <c r="J235" s="103">
        <v>22</v>
      </c>
      <c r="K235" s="90"/>
    </row>
    <row r="236" spans="1:11" s="89" customFormat="1">
      <c r="A236" s="88" t="s">
        <v>372</v>
      </c>
      <c r="B236" s="86" t="s">
        <v>100</v>
      </c>
      <c r="C236" s="84">
        <v>992</v>
      </c>
      <c r="D236" s="85" t="s">
        <v>115</v>
      </c>
      <c r="E236" s="85"/>
      <c r="F236" s="166"/>
      <c r="G236" s="167"/>
      <c r="H236" s="168"/>
      <c r="I236" s="165"/>
      <c r="J236" s="103">
        <f>J237+J242</f>
        <v>1638.73918</v>
      </c>
      <c r="K236" s="90"/>
    </row>
    <row r="237" spans="1:11">
      <c r="A237" s="88"/>
      <c r="B237" s="91" t="s">
        <v>102</v>
      </c>
      <c r="C237" s="84">
        <v>992</v>
      </c>
      <c r="D237" s="85" t="s">
        <v>115</v>
      </c>
      <c r="E237" s="85" t="s">
        <v>111</v>
      </c>
      <c r="F237" s="166"/>
      <c r="G237" s="167"/>
      <c r="H237" s="168"/>
      <c r="I237" s="165"/>
      <c r="J237" s="103">
        <f>J238</f>
        <v>600</v>
      </c>
    </row>
    <row r="238" spans="1:11" ht="47.25">
      <c r="A238" s="88"/>
      <c r="B238" s="178" t="s">
        <v>400</v>
      </c>
      <c r="C238" s="84">
        <v>992</v>
      </c>
      <c r="D238" s="85" t="s">
        <v>115</v>
      </c>
      <c r="E238" s="85" t="s">
        <v>111</v>
      </c>
      <c r="F238" s="166" t="s">
        <v>113</v>
      </c>
      <c r="G238" s="167" t="s">
        <v>207</v>
      </c>
      <c r="H238" s="168" t="s">
        <v>208</v>
      </c>
      <c r="I238" s="165"/>
      <c r="J238" s="103">
        <f>J239</f>
        <v>600</v>
      </c>
    </row>
    <row r="239" spans="1:11" ht="63">
      <c r="A239" s="88"/>
      <c r="B239" s="178" t="s">
        <v>361</v>
      </c>
      <c r="C239" s="84">
        <v>992</v>
      </c>
      <c r="D239" s="85" t="s">
        <v>115</v>
      </c>
      <c r="E239" s="85" t="s">
        <v>111</v>
      </c>
      <c r="F239" s="166" t="s">
        <v>113</v>
      </c>
      <c r="G239" s="167" t="s">
        <v>158</v>
      </c>
      <c r="H239" s="168" t="s">
        <v>208</v>
      </c>
      <c r="I239" s="175"/>
      <c r="J239" s="103">
        <f>J240</f>
        <v>600</v>
      </c>
    </row>
    <row r="240" spans="1:11" ht="47.25">
      <c r="A240" s="88"/>
      <c r="B240" s="91" t="s">
        <v>360</v>
      </c>
      <c r="C240" s="84">
        <v>992</v>
      </c>
      <c r="D240" s="85" t="s">
        <v>115</v>
      </c>
      <c r="E240" s="85" t="s">
        <v>111</v>
      </c>
      <c r="F240" s="166" t="s">
        <v>113</v>
      </c>
      <c r="G240" s="167" t="s">
        <v>158</v>
      </c>
      <c r="H240" s="168" t="s">
        <v>359</v>
      </c>
      <c r="I240" s="175"/>
      <c r="J240" s="103">
        <f>J241</f>
        <v>600</v>
      </c>
    </row>
    <row r="241" spans="1:12" ht="47.25">
      <c r="A241" s="88"/>
      <c r="B241" s="91" t="s">
        <v>231</v>
      </c>
      <c r="C241" s="84">
        <v>992</v>
      </c>
      <c r="D241" s="85" t="s">
        <v>115</v>
      </c>
      <c r="E241" s="85" t="s">
        <v>111</v>
      </c>
      <c r="F241" s="166" t="s">
        <v>113</v>
      </c>
      <c r="G241" s="167" t="s">
        <v>158</v>
      </c>
      <c r="H241" s="168" t="s">
        <v>359</v>
      </c>
      <c r="I241" s="177" t="s">
        <v>232</v>
      </c>
      <c r="J241" s="103">
        <v>600</v>
      </c>
    </row>
    <row r="242" spans="1:12">
      <c r="A242" s="88"/>
      <c r="B242" s="99" t="s">
        <v>167</v>
      </c>
      <c r="C242" s="84">
        <v>992</v>
      </c>
      <c r="D242" s="85" t="s">
        <v>115</v>
      </c>
      <c r="E242" s="85" t="s">
        <v>112</v>
      </c>
      <c r="F242" s="166"/>
      <c r="G242" s="167"/>
      <c r="H242" s="168"/>
      <c r="I242" s="165"/>
      <c r="J242" s="103">
        <f>J243+J247</f>
        <v>1038.73918</v>
      </c>
    </row>
    <row r="243" spans="1:12" ht="47.25">
      <c r="A243" s="250"/>
      <c r="B243" s="178" t="s">
        <v>400</v>
      </c>
      <c r="C243" s="179">
        <v>992</v>
      </c>
      <c r="D243" s="180" t="s">
        <v>115</v>
      </c>
      <c r="E243" s="180" t="s">
        <v>112</v>
      </c>
      <c r="F243" s="166" t="s">
        <v>113</v>
      </c>
      <c r="G243" s="167" t="s">
        <v>207</v>
      </c>
      <c r="H243" s="168" t="s">
        <v>208</v>
      </c>
      <c r="I243" s="181"/>
      <c r="J243" s="108">
        <f>J244</f>
        <v>500</v>
      </c>
    </row>
    <row r="244" spans="1:12" ht="31.5">
      <c r="A244" s="250"/>
      <c r="B244" s="178" t="s">
        <v>362</v>
      </c>
      <c r="C244" s="179">
        <v>992</v>
      </c>
      <c r="D244" s="180" t="s">
        <v>115</v>
      </c>
      <c r="E244" s="180" t="s">
        <v>112</v>
      </c>
      <c r="F244" s="166" t="s">
        <v>113</v>
      </c>
      <c r="G244" s="167" t="s">
        <v>209</v>
      </c>
      <c r="H244" s="168" t="s">
        <v>208</v>
      </c>
      <c r="I244" s="181"/>
      <c r="J244" s="108">
        <f>J245</f>
        <v>500</v>
      </c>
    </row>
    <row r="245" spans="1:12" ht="63">
      <c r="A245" s="250"/>
      <c r="B245" s="169" t="s">
        <v>407</v>
      </c>
      <c r="C245" s="179">
        <v>992</v>
      </c>
      <c r="D245" s="180" t="s">
        <v>115</v>
      </c>
      <c r="E245" s="180" t="s">
        <v>112</v>
      </c>
      <c r="F245" s="166" t="s">
        <v>113</v>
      </c>
      <c r="G245" s="167" t="s">
        <v>209</v>
      </c>
      <c r="H245" s="168" t="s">
        <v>278</v>
      </c>
      <c r="I245" s="181"/>
      <c r="J245" s="108">
        <f>J246</f>
        <v>500</v>
      </c>
    </row>
    <row r="246" spans="1:12" ht="31.5">
      <c r="A246" s="250"/>
      <c r="B246" s="169" t="s">
        <v>215</v>
      </c>
      <c r="C246" s="179">
        <v>992</v>
      </c>
      <c r="D246" s="180" t="s">
        <v>115</v>
      </c>
      <c r="E246" s="180" t="s">
        <v>112</v>
      </c>
      <c r="F246" s="166" t="s">
        <v>113</v>
      </c>
      <c r="G246" s="167" t="s">
        <v>209</v>
      </c>
      <c r="H246" s="168" t="s">
        <v>278</v>
      </c>
      <c r="I246" s="181" t="s">
        <v>216</v>
      </c>
      <c r="J246" s="108">
        <v>500</v>
      </c>
    </row>
    <row r="247" spans="1:12" ht="48">
      <c r="A247" s="250"/>
      <c r="B247" s="86" t="s">
        <v>294</v>
      </c>
      <c r="C247" s="102">
        <v>992</v>
      </c>
      <c r="D247" s="180" t="s">
        <v>115</v>
      </c>
      <c r="E247" s="180" t="s">
        <v>112</v>
      </c>
      <c r="F247" s="166" t="s">
        <v>227</v>
      </c>
      <c r="G247" s="167" t="s">
        <v>207</v>
      </c>
      <c r="H247" s="168" t="s">
        <v>208</v>
      </c>
      <c r="I247" s="165"/>
      <c r="J247" s="103">
        <f>J248</f>
        <v>538.73918000000003</v>
      </c>
    </row>
    <row r="248" spans="1:12" ht="48">
      <c r="A248" s="250"/>
      <c r="B248" s="86" t="s">
        <v>435</v>
      </c>
      <c r="C248" s="102">
        <v>992</v>
      </c>
      <c r="D248" s="180" t="s">
        <v>115</v>
      </c>
      <c r="E248" s="180" t="s">
        <v>112</v>
      </c>
      <c r="F248" s="166" t="s">
        <v>227</v>
      </c>
      <c r="G248" s="167" t="s">
        <v>157</v>
      </c>
      <c r="H248" s="168" t="s">
        <v>208</v>
      </c>
      <c r="I248" s="165"/>
      <c r="J248" s="103">
        <f>J249</f>
        <v>538.73918000000003</v>
      </c>
    </row>
    <row r="249" spans="1:12" ht="63.75">
      <c r="A249" s="250"/>
      <c r="B249" s="86" t="s">
        <v>407</v>
      </c>
      <c r="C249" s="102">
        <v>992</v>
      </c>
      <c r="D249" s="180" t="s">
        <v>115</v>
      </c>
      <c r="E249" s="180" t="s">
        <v>112</v>
      </c>
      <c r="F249" s="166" t="s">
        <v>227</v>
      </c>
      <c r="G249" s="167" t="s">
        <v>157</v>
      </c>
      <c r="H249" s="168" t="s">
        <v>278</v>
      </c>
      <c r="I249" s="165"/>
      <c r="J249" s="103">
        <f>J250+J251</f>
        <v>538.73918000000003</v>
      </c>
    </row>
    <row r="250" spans="1:12" ht="31.5">
      <c r="A250" s="250"/>
      <c r="B250" s="91" t="s">
        <v>215</v>
      </c>
      <c r="C250" s="102">
        <v>992</v>
      </c>
      <c r="D250" s="180" t="s">
        <v>115</v>
      </c>
      <c r="E250" s="180" t="s">
        <v>112</v>
      </c>
      <c r="F250" s="166" t="s">
        <v>227</v>
      </c>
      <c r="G250" s="167" t="s">
        <v>157</v>
      </c>
      <c r="H250" s="168" t="s">
        <v>278</v>
      </c>
      <c r="I250" s="165" t="s">
        <v>216</v>
      </c>
      <c r="J250" s="103">
        <v>284.50223999999997</v>
      </c>
    </row>
    <row r="251" spans="1:12" ht="47.25">
      <c r="A251" s="250"/>
      <c r="B251" s="91" t="s">
        <v>229</v>
      </c>
      <c r="C251" s="102">
        <v>992</v>
      </c>
      <c r="D251" s="180" t="s">
        <v>115</v>
      </c>
      <c r="E251" s="180" t="s">
        <v>112</v>
      </c>
      <c r="F251" s="166" t="s">
        <v>227</v>
      </c>
      <c r="G251" s="167" t="s">
        <v>157</v>
      </c>
      <c r="H251" s="168" t="s">
        <v>278</v>
      </c>
      <c r="I251" s="165" t="s">
        <v>230</v>
      </c>
      <c r="J251" s="103">
        <v>254.23694</v>
      </c>
    </row>
    <row r="252" spans="1:12" ht="31.5">
      <c r="A252" s="88" t="s">
        <v>373</v>
      </c>
      <c r="B252" s="111" t="s">
        <v>172</v>
      </c>
      <c r="C252" s="102">
        <v>992</v>
      </c>
      <c r="D252" s="85" t="s">
        <v>117</v>
      </c>
      <c r="E252" s="85"/>
      <c r="F252" s="166"/>
      <c r="G252" s="167"/>
      <c r="H252" s="168"/>
      <c r="I252" s="165"/>
      <c r="J252" s="103">
        <f>J253</f>
        <v>1360.5</v>
      </c>
    </row>
    <row r="253" spans="1:12" ht="31.5">
      <c r="A253" s="88"/>
      <c r="B253" s="111" t="s">
        <v>196</v>
      </c>
      <c r="C253" s="102">
        <v>992</v>
      </c>
      <c r="D253" s="85" t="s">
        <v>117</v>
      </c>
      <c r="E253" s="85" t="s">
        <v>111</v>
      </c>
      <c r="F253" s="166"/>
      <c r="G253" s="167"/>
      <c r="H253" s="168"/>
      <c r="I253" s="165"/>
      <c r="J253" s="103">
        <f>J254</f>
        <v>1360.5</v>
      </c>
    </row>
    <row r="254" spans="1:12" ht="47.25">
      <c r="A254" s="88"/>
      <c r="B254" s="111" t="s">
        <v>392</v>
      </c>
      <c r="C254" s="102">
        <v>992</v>
      </c>
      <c r="D254" s="85" t="s">
        <v>117</v>
      </c>
      <c r="E254" s="85" t="s">
        <v>111</v>
      </c>
      <c r="F254" s="166" t="s">
        <v>289</v>
      </c>
      <c r="G254" s="167" t="s">
        <v>207</v>
      </c>
      <c r="H254" s="168" t="s">
        <v>208</v>
      </c>
      <c r="I254" s="165"/>
      <c r="J254" s="103">
        <f>J256</f>
        <v>1360.5</v>
      </c>
    </row>
    <row r="255" spans="1:12" ht="31.5">
      <c r="A255" s="88"/>
      <c r="B255" s="111" t="s">
        <v>313</v>
      </c>
      <c r="C255" s="102">
        <v>992</v>
      </c>
      <c r="D255" s="85" t="s">
        <v>117</v>
      </c>
      <c r="E255" s="85" t="s">
        <v>111</v>
      </c>
      <c r="F255" s="166" t="s">
        <v>289</v>
      </c>
      <c r="G255" s="167" t="s">
        <v>209</v>
      </c>
      <c r="H255" s="168" t="s">
        <v>208</v>
      </c>
      <c r="I255" s="165"/>
      <c r="J255" s="103">
        <f>J256</f>
        <v>1360.5</v>
      </c>
    </row>
    <row r="256" spans="1:12" s="89" customFormat="1" ht="31.5">
      <c r="A256" s="88"/>
      <c r="B256" s="111" t="s">
        <v>364</v>
      </c>
      <c r="C256" s="102">
        <v>992</v>
      </c>
      <c r="D256" s="85" t="s">
        <v>117</v>
      </c>
      <c r="E256" s="85" t="s">
        <v>111</v>
      </c>
      <c r="F256" s="166" t="s">
        <v>289</v>
      </c>
      <c r="G256" s="167" t="s">
        <v>209</v>
      </c>
      <c r="H256" s="168" t="s">
        <v>363</v>
      </c>
      <c r="I256" s="165"/>
      <c r="J256" s="103">
        <f>J257</f>
        <v>1360.5</v>
      </c>
      <c r="K256" s="90"/>
      <c r="L256" s="37"/>
    </row>
    <row r="257" spans="1:12" s="89" customFormat="1" ht="31.5">
      <c r="A257" s="88"/>
      <c r="B257" s="112" t="s">
        <v>233</v>
      </c>
      <c r="C257" s="102">
        <v>992</v>
      </c>
      <c r="D257" s="85" t="s">
        <v>117</v>
      </c>
      <c r="E257" s="85" t="s">
        <v>111</v>
      </c>
      <c r="F257" s="166" t="s">
        <v>289</v>
      </c>
      <c r="G257" s="167" t="s">
        <v>209</v>
      </c>
      <c r="H257" s="168" t="s">
        <v>363</v>
      </c>
      <c r="I257" s="165" t="s">
        <v>234</v>
      </c>
      <c r="J257" s="103">
        <v>1360.5</v>
      </c>
      <c r="K257" s="90"/>
      <c r="L257" s="37"/>
    </row>
    <row r="258" spans="1:12" s="89" customFormat="1">
      <c r="A258" s="88"/>
      <c r="B258" s="99" t="s">
        <v>130</v>
      </c>
      <c r="C258" s="88"/>
      <c r="D258" s="88"/>
      <c r="E258" s="88"/>
      <c r="F258" s="166"/>
      <c r="G258" s="167"/>
      <c r="H258" s="168"/>
      <c r="I258" s="88"/>
      <c r="J258" s="103" t="str">
        <f>J19</f>
        <v>/тыс. рублей/</v>
      </c>
      <c r="K258" s="90"/>
      <c r="L258" s="37"/>
    </row>
    <row r="259" spans="1:12">
      <c r="A259" s="97" t="s">
        <v>182</v>
      </c>
      <c r="B259" s="96"/>
      <c r="C259" s="97"/>
      <c r="D259" s="97"/>
      <c r="E259" s="97"/>
      <c r="F259" s="97"/>
      <c r="G259" s="97"/>
      <c r="H259" s="97"/>
      <c r="I259" s="97"/>
      <c r="J259" s="98"/>
    </row>
    <row r="260" spans="1:12">
      <c r="A260" s="97" t="s">
        <v>184</v>
      </c>
      <c r="B260" s="96"/>
      <c r="C260" s="97"/>
      <c r="D260" s="97"/>
      <c r="E260" s="97"/>
      <c r="F260" s="97"/>
      <c r="G260" s="97"/>
      <c r="H260" s="97"/>
      <c r="I260" s="97"/>
      <c r="J260" s="98"/>
    </row>
    <row r="261" spans="1:12">
      <c r="A261" s="251" t="s">
        <v>185</v>
      </c>
      <c r="B261" s="96"/>
      <c r="C261" s="97"/>
      <c r="D261" s="97"/>
      <c r="E261" s="97"/>
      <c r="F261" s="274" t="s">
        <v>164</v>
      </c>
      <c r="G261" s="274"/>
      <c r="H261" s="274"/>
      <c r="I261" s="274"/>
      <c r="J261" s="274"/>
    </row>
  </sheetData>
  <sheetProtection selectLockedCells="1" selectUnlockedCells="1"/>
  <autoFilter ref="A21:J252">
    <filterColumn colId="4"/>
    <filterColumn colId="5"/>
  </autoFilter>
  <mergeCells count="9">
    <mergeCell ref="F261:J261"/>
    <mergeCell ref="D4:J4"/>
    <mergeCell ref="D7:J7"/>
    <mergeCell ref="B11:J11"/>
    <mergeCell ref="B12:J12"/>
    <mergeCell ref="F20:H20"/>
    <mergeCell ref="D13:J13"/>
    <mergeCell ref="A15:J17"/>
    <mergeCell ref="D10:J10"/>
  </mergeCells>
  <printOptions horizontalCentered="1"/>
  <pageMargins left="1.1811023622047245" right="0.39370078740157483" top="0.78740157480314965" bottom="0.78740157480314965" header="0" footer="0"/>
  <pageSetup paperSize="9" firstPageNumber="0" orientation="portrait" r:id="rId1"/>
  <headerFooter alignWithMargins="0">
    <oddHeader>&amp;C&amp;P</oddHeader>
  </headerFooter>
  <rowBreaks count="1" manualBreakCount="1">
    <brk id="2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262"/>
  <sheetViews>
    <sheetView tabSelected="1" view="pageBreakPreview" topLeftCell="A220" zoomScaleNormal="85" zoomScaleSheetLayoutView="100" workbookViewId="0">
      <selection activeCell="J100" sqref="J100"/>
    </sheetView>
  </sheetViews>
  <sheetFormatPr defaultRowHeight="18.75"/>
  <cols>
    <col min="1" max="1" width="4.42578125" style="245" customWidth="1"/>
    <col min="2" max="2" width="43.7109375" style="38" customWidth="1"/>
    <col min="3" max="3" width="5.140625" style="39" customWidth="1"/>
    <col min="4" max="5" width="4.42578125" style="3" customWidth="1"/>
    <col min="6" max="6" width="3.140625" style="3" customWidth="1"/>
    <col min="7" max="7" width="2" style="3" customWidth="1"/>
    <col min="8" max="8" width="5" style="3" customWidth="1"/>
    <col min="9" max="9" width="4" style="3" customWidth="1"/>
    <col min="10" max="10" width="11.5703125" style="4" customWidth="1"/>
    <col min="11" max="11" width="13.140625" style="40" hidden="1" customWidth="1"/>
    <col min="12" max="12" width="16.5703125" style="41" hidden="1" customWidth="1"/>
    <col min="13" max="13" width="17.42578125" style="37" customWidth="1"/>
    <col min="14" max="16384" width="9.140625" style="37"/>
  </cols>
  <sheetData>
    <row r="1" spans="1:12" s="1" customFormat="1">
      <c r="B1" s="83"/>
      <c r="C1" s="283" t="s">
        <v>374</v>
      </c>
      <c r="D1" s="283"/>
      <c r="E1" s="283"/>
      <c r="F1" s="283"/>
      <c r="G1" s="283"/>
      <c r="H1" s="283"/>
      <c r="I1" s="283"/>
      <c r="J1" s="283"/>
      <c r="K1" s="157"/>
      <c r="L1" s="41"/>
    </row>
    <row r="2" spans="1:12" s="1" customFormat="1">
      <c r="B2" s="277" t="s">
        <v>375</v>
      </c>
      <c r="C2" s="277"/>
      <c r="D2" s="277"/>
      <c r="E2" s="277"/>
      <c r="F2" s="277"/>
      <c r="G2" s="277"/>
      <c r="H2" s="277"/>
      <c r="I2" s="277"/>
      <c r="J2" s="277"/>
      <c r="K2" s="254"/>
      <c r="L2" s="41"/>
    </row>
    <row r="3" spans="1:12" s="1" customFormat="1">
      <c r="B3" s="284" t="s">
        <v>1</v>
      </c>
      <c r="C3" s="284"/>
      <c r="D3" s="284"/>
      <c r="E3" s="284"/>
      <c r="F3" s="284"/>
      <c r="G3" s="284"/>
      <c r="H3" s="284"/>
      <c r="I3" s="284"/>
      <c r="J3" s="284"/>
      <c r="K3" s="254"/>
      <c r="L3" s="41"/>
    </row>
    <row r="4" spans="1:12" s="1" customFormat="1">
      <c r="B4" s="83"/>
      <c r="C4" s="194"/>
      <c r="D4" s="159" t="s">
        <v>382</v>
      </c>
      <c r="E4" s="159"/>
      <c r="F4" s="159"/>
      <c r="G4" s="159"/>
      <c r="H4" s="159"/>
      <c r="I4" s="159"/>
      <c r="J4" s="159"/>
      <c r="K4" s="159"/>
      <c r="L4" s="41"/>
    </row>
    <row r="5" spans="1:12" s="1" customFormat="1">
      <c r="B5" s="83"/>
      <c r="C5" s="252"/>
      <c r="D5" s="253"/>
      <c r="E5" s="253"/>
      <c r="F5" s="253"/>
      <c r="G5" s="253"/>
      <c r="H5" s="253"/>
      <c r="I5" s="253"/>
      <c r="J5" s="253"/>
      <c r="K5" s="255"/>
      <c r="L5" s="41"/>
    </row>
    <row r="6" spans="1:12" s="1" customFormat="1">
      <c r="B6" s="83"/>
      <c r="C6" s="283" t="s">
        <v>384</v>
      </c>
      <c r="D6" s="283"/>
      <c r="E6" s="283"/>
      <c r="F6" s="283"/>
      <c r="G6" s="283"/>
      <c r="H6" s="283"/>
      <c r="I6" s="283"/>
      <c r="J6" s="283"/>
      <c r="K6" s="157"/>
      <c r="L6" s="41"/>
    </row>
    <row r="7" spans="1:12" s="1" customFormat="1" ht="24" customHeight="1">
      <c r="B7" s="83"/>
      <c r="C7" s="194"/>
      <c r="D7" s="195"/>
      <c r="E7" s="276" t="s">
        <v>176</v>
      </c>
      <c r="F7" s="276"/>
      <c r="G7" s="276"/>
      <c r="H7" s="276"/>
      <c r="I7" s="276"/>
      <c r="J7" s="276"/>
      <c r="K7" s="195"/>
      <c r="L7" s="41"/>
    </row>
    <row r="8" spans="1:12" s="1" customFormat="1">
      <c r="B8" s="282" t="s">
        <v>375</v>
      </c>
      <c r="C8" s="282"/>
      <c r="D8" s="282"/>
      <c r="E8" s="282"/>
      <c r="F8" s="282"/>
      <c r="G8" s="282"/>
      <c r="H8" s="282"/>
      <c r="I8" s="282"/>
      <c r="J8" s="282"/>
      <c r="L8" s="41"/>
    </row>
    <row r="9" spans="1:12" s="1" customFormat="1">
      <c r="A9" s="6"/>
      <c r="B9" s="282" t="s">
        <v>1</v>
      </c>
      <c r="C9" s="282"/>
      <c r="D9" s="282"/>
      <c r="E9" s="282"/>
      <c r="F9" s="282"/>
      <c r="G9" s="282"/>
      <c r="H9" s="282"/>
      <c r="I9" s="282"/>
      <c r="J9" s="282"/>
      <c r="L9" s="37"/>
    </row>
    <row r="10" spans="1:12" s="1" customFormat="1">
      <c r="A10" s="6"/>
      <c r="B10" s="83"/>
      <c r="C10" s="275" t="s">
        <v>381</v>
      </c>
      <c r="D10" s="275"/>
      <c r="E10" s="275"/>
      <c r="F10" s="275"/>
      <c r="G10" s="275"/>
      <c r="H10" s="275"/>
      <c r="I10" s="275"/>
      <c r="J10" s="275"/>
      <c r="K10" s="159"/>
      <c r="L10" s="37"/>
    </row>
    <row r="11" spans="1:12" s="1" customFormat="1">
      <c r="A11" s="6"/>
      <c r="B11" s="277" t="s">
        <v>378</v>
      </c>
      <c r="C11" s="277"/>
      <c r="D11" s="277"/>
      <c r="E11" s="277"/>
      <c r="F11" s="277"/>
      <c r="G11" s="277"/>
      <c r="H11" s="277"/>
      <c r="I11" s="277"/>
      <c r="J11" s="277"/>
      <c r="K11" s="83"/>
      <c r="L11" s="37"/>
    </row>
    <row r="12" spans="1:12" s="1" customFormat="1">
      <c r="A12" s="6"/>
      <c r="B12" s="277" t="s">
        <v>379</v>
      </c>
      <c r="C12" s="277"/>
      <c r="D12" s="277"/>
      <c r="E12" s="277"/>
      <c r="F12" s="277"/>
      <c r="G12" s="277"/>
      <c r="H12" s="277"/>
      <c r="I12" s="277"/>
      <c r="J12" s="277"/>
      <c r="K12" s="83"/>
      <c r="L12" s="37"/>
    </row>
    <row r="13" spans="1:12" s="1" customFormat="1">
      <c r="B13" s="83"/>
      <c r="C13" s="275" t="s">
        <v>380</v>
      </c>
      <c r="D13" s="275"/>
      <c r="E13" s="275"/>
      <c r="F13" s="275"/>
      <c r="G13" s="275"/>
      <c r="H13" s="275"/>
      <c r="I13" s="275"/>
      <c r="J13" s="275"/>
      <c r="K13" s="159"/>
      <c r="L13" s="41"/>
    </row>
    <row r="14" spans="1:12" ht="27" customHeight="1">
      <c r="F14" s="39"/>
      <c r="J14" s="3"/>
      <c r="K14" s="4"/>
    </row>
    <row r="15" spans="1:12" s="89" customFormat="1" ht="35.25" customHeight="1">
      <c r="A15" s="281" t="s">
        <v>259</v>
      </c>
      <c r="B15" s="281"/>
      <c r="C15" s="281"/>
      <c r="D15" s="281"/>
      <c r="E15" s="281"/>
      <c r="F15" s="281"/>
      <c r="G15" s="281"/>
      <c r="H15" s="281"/>
      <c r="I15" s="281"/>
      <c r="J15" s="281"/>
      <c r="K15" s="90"/>
      <c r="L15" s="37"/>
    </row>
    <row r="16" spans="1:12" ht="30.75" customHeight="1">
      <c r="A16" s="246"/>
      <c r="B16" s="154"/>
      <c r="C16" s="154"/>
      <c r="D16" s="154"/>
      <c r="E16" s="154"/>
      <c r="F16" s="154"/>
      <c r="G16" s="154"/>
      <c r="H16" s="154"/>
      <c r="I16" s="154"/>
      <c r="J16" s="154"/>
      <c r="K16" s="41"/>
      <c r="L16" s="37"/>
    </row>
    <row r="17" spans="1:12" ht="15.75">
      <c r="A17" s="247"/>
      <c r="B17" s="44"/>
      <c r="C17" s="43"/>
      <c r="D17" s="43"/>
      <c r="E17" s="43"/>
      <c r="F17" s="43"/>
      <c r="G17" s="43"/>
      <c r="H17" s="43"/>
      <c r="I17" s="45"/>
      <c r="J17" s="27" t="s">
        <v>45</v>
      </c>
      <c r="K17" s="41"/>
      <c r="L17" s="37"/>
    </row>
    <row r="18" spans="1:12" ht="33" customHeight="1">
      <c r="A18" s="248" t="s">
        <v>103</v>
      </c>
      <c r="B18" s="185" t="s">
        <v>47</v>
      </c>
      <c r="C18" s="186" t="s">
        <v>104</v>
      </c>
      <c r="D18" s="187" t="s">
        <v>105</v>
      </c>
      <c r="E18" s="187" t="s">
        <v>106</v>
      </c>
      <c r="F18" s="278" t="s">
        <v>107</v>
      </c>
      <c r="G18" s="279"/>
      <c r="H18" s="280"/>
      <c r="I18" s="187" t="s">
        <v>108</v>
      </c>
      <c r="J18" s="188" t="s">
        <v>109</v>
      </c>
      <c r="K18" s="41"/>
      <c r="L18" s="37"/>
    </row>
    <row r="19" spans="1:12" s="47" customFormat="1" ht="15.75">
      <c r="A19" s="249">
        <v>1</v>
      </c>
      <c r="B19" s="100">
        <v>2</v>
      </c>
      <c r="C19" s="99">
        <v>3</v>
      </c>
      <c r="D19" s="100">
        <v>4</v>
      </c>
      <c r="E19" s="100">
        <v>5</v>
      </c>
      <c r="F19" s="160"/>
      <c r="G19" s="161">
        <v>6</v>
      </c>
      <c r="H19" s="162"/>
      <c r="I19" s="162">
        <v>7</v>
      </c>
      <c r="J19" s="100">
        <v>8</v>
      </c>
      <c r="K19" s="46"/>
    </row>
    <row r="20" spans="1:12" s="47" customFormat="1" ht="31.5">
      <c r="A20" s="101"/>
      <c r="B20" s="86" t="s">
        <v>110</v>
      </c>
      <c r="C20" s="102"/>
      <c r="D20" s="101"/>
      <c r="E20" s="101"/>
      <c r="F20" s="163"/>
      <c r="G20" s="164"/>
      <c r="H20" s="165"/>
      <c r="I20" s="165"/>
      <c r="J20" s="103">
        <f>J21+J28</f>
        <v>188784.68837999998</v>
      </c>
      <c r="K20" s="48"/>
    </row>
    <row r="21" spans="1:12" s="47" customFormat="1" ht="31.5">
      <c r="A21" s="95" t="s">
        <v>50</v>
      </c>
      <c r="B21" s="86" t="s">
        <v>366</v>
      </c>
      <c r="C21" s="102">
        <v>991</v>
      </c>
      <c r="D21" s="101"/>
      <c r="E21" s="101"/>
      <c r="F21" s="163"/>
      <c r="G21" s="164"/>
      <c r="H21" s="165"/>
      <c r="I21" s="165"/>
      <c r="J21" s="103">
        <f t="shared" ref="J21:J26" si="0">J22</f>
        <v>451.8</v>
      </c>
      <c r="K21" s="48"/>
    </row>
    <row r="22" spans="1:12" s="47" customFormat="1" ht="15.75">
      <c r="A22" s="95" t="s">
        <v>235</v>
      </c>
      <c r="B22" s="86" t="s">
        <v>52</v>
      </c>
      <c r="C22" s="102">
        <v>991</v>
      </c>
      <c r="D22" s="85" t="s">
        <v>111</v>
      </c>
      <c r="E22" s="102"/>
      <c r="F22" s="166"/>
      <c r="G22" s="167"/>
      <c r="H22" s="168"/>
      <c r="I22" s="165"/>
      <c r="J22" s="103">
        <f t="shared" si="0"/>
        <v>451.8</v>
      </c>
      <c r="K22" s="48"/>
    </row>
    <row r="23" spans="1:12" ht="63">
      <c r="A23" s="88"/>
      <c r="B23" s="91" t="s">
        <v>183</v>
      </c>
      <c r="C23" s="102">
        <v>991</v>
      </c>
      <c r="D23" s="85" t="s">
        <v>111</v>
      </c>
      <c r="E23" s="85" t="s">
        <v>129</v>
      </c>
      <c r="F23" s="166"/>
      <c r="G23" s="167"/>
      <c r="H23" s="168"/>
      <c r="I23" s="165"/>
      <c r="J23" s="103">
        <f t="shared" si="0"/>
        <v>451.8</v>
      </c>
      <c r="K23" s="50"/>
      <c r="L23" s="37"/>
    </row>
    <row r="24" spans="1:12" ht="47.25">
      <c r="A24" s="88"/>
      <c r="B24" s="91" t="s">
        <v>291</v>
      </c>
      <c r="C24" s="102">
        <v>991</v>
      </c>
      <c r="D24" s="85" t="s">
        <v>111</v>
      </c>
      <c r="E24" s="85" t="s">
        <v>129</v>
      </c>
      <c r="F24" s="166" t="s">
        <v>206</v>
      </c>
      <c r="G24" s="167" t="s">
        <v>207</v>
      </c>
      <c r="H24" s="168" t="s">
        <v>208</v>
      </c>
      <c r="I24" s="165"/>
      <c r="J24" s="103">
        <f t="shared" si="0"/>
        <v>451.8</v>
      </c>
      <c r="K24" s="50"/>
      <c r="L24" s="37"/>
    </row>
    <row r="25" spans="1:12" ht="31.5">
      <c r="A25" s="88"/>
      <c r="B25" s="91" t="s">
        <v>293</v>
      </c>
      <c r="C25" s="102">
        <v>991</v>
      </c>
      <c r="D25" s="85" t="s">
        <v>111</v>
      </c>
      <c r="E25" s="85" t="s">
        <v>129</v>
      </c>
      <c r="F25" s="166" t="s">
        <v>206</v>
      </c>
      <c r="G25" s="167" t="s">
        <v>157</v>
      </c>
      <c r="H25" s="168" t="s">
        <v>208</v>
      </c>
      <c r="I25" s="165"/>
      <c r="J25" s="103">
        <f t="shared" si="0"/>
        <v>451.8</v>
      </c>
      <c r="K25" s="50"/>
      <c r="L25" s="37"/>
    </row>
    <row r="26" spans="1:12" ht="31.5">
      <c r="A26" s="249"/>
      <c r="B26" s="91" t="s">
        <v>221</v>
      </c>
      <c r="C26" s="102">
        <v>991</v>
      </c>
      <c r="D26" s="85" t="s">
        <v>111</v>
      </c>
      <c r="E26" s="85" t="s">
        <v>129</v>
      </c>
      <c r="F26" s="166" t="s">
        <v>206</v>
      </c>
      <c r="G26" s="167" t="s">
        <v>157</v>
      </c>
      <c r="H26" s="168" t="s">
        <v>292</v>
      </c>
      <c r="I26" s="165"/>
      <c r="J26" s="103">
        <f t="shared" si="0"/>
        <v>451.8</v>
      </c>
      <c r="K26" s="50"/>
      <c r="L26" s="37"/>
    </row>
    <row r="27" spans="1:12" ht="15.75">
      <c r="A27" s="88"/>
      <c r="B27" s="86" t="s">
        <v>222</v>
      </c>
      <c r="C27" s="102">
        <v>991</v>
      </c>
      <c r="D27" s="85" t="s">
        <v>111</v>
      </c>
      <c r="E27" s="85" t="s">
        <v>129</v>
      </c>
      <c r="F27" s="166" t="s">
        <v>206</v>
      </c>
      <c r="G27" s="167" t="s">
        <v>157</v>
      </c>
      <c r="H27" s="168" t="s">
        <v>292</v>
      </c>
      <c r="I27" s="165" t="s">
        <v>223</v>
      </c>
      <c r="J27" s="103">
        <v>451.8</v>
      </c>
      <c r="K27" s="50"/>
      <c r="L27" s="37"/>
    </row>
    <row r="28" spans="1:12" s="47" customFormat="1" ht="31.5">
      <c r="A28" s="95" t="s">
        <v>58</v>
      </c>
      <c r="B28" s="86" t="s">
        <v>365</v>
      </c>
      <c r="C28" s="102">
        <v>992</v>
      </c>
      <c r="D28" s="101"/>
      <c r="E28" s="101"/>
      <c r="F28" s="163"/>
      <c r="G28" s="164"/>
      <c r="H28" s="165"/>
      <c r="I28" s="165"/>
      <c r="J28" s="103">
        <f>J29+J69+J91+J118+J171+J189+J223+J237+J253</f>
        <v>188332.88837999999</v>
      </c>
      <c r="K28" s="48"/>
    </row>
    <row r="29" spans="1:12" s="47" customFormat="1" ht="15.75">
      <c r="A29" s="95" t="s">
        <v>236</v>
      </c>
      <c r="B29" s="86" t="s">
        <v>52</v>
      </c>
      <c r="C29" s="102">
        <v>992</v>
      </c>
      <c r="D29" s="85" t="s">
        <v>111</v>
      </c>
      <c r="E29" s="102"/>
      <c r="F29" s="166"/>
      <c r="G29" s="167"/>
      <c r="H29" s="168"/>
      <c r="I29" s="165"/>
      <c r="J29" s="103">
        <f>J30+J35+J46+J51</f>
        <v>22044</v>
      </c>
      <c r="K29" s="48"/>
    </row>
    <row r="30" spans="1:12" s="47" customFormat="1" ht="52.5" customHeight="1">
      <c r="A30" s="95"/>
      <c r="B30" s="91" t="s">
        <v>189</v>
      </c>
      <c r="C30" s="102">
        <v>992</v>
      </c>
      <c r="D30" s="85" t="s">
        <v>111</v>
      </c>
      <c r="E30" s="85" t="s">
        <v>112</v>
      </c>
      <c r="F30" s="166"/>
      <c r="G30" s="167"/>
      <c r="H30" s="168"/>
      <c r="I30" s="165"/>
      <c r="J30" s="103">
        <f>J31</f>
        <v>1233</v>
      </c>
      <c r="K30" s="48"/>
    </row>
    <row r="31" spans="1:12" s="47" customFormat="1" ht="63">
      <c r="A31" s="95"/>
      <c r="B31" s="169" t="s">
        <v>392</v>
      </c>
      <c r="C31" s="102">
        <v>992</v>
      </c>
      <c r="D31" s="85" t="s">
        <v>111</v>
      </c>
      <c r="E31" s="85" t="s">
        <v>112</v>
      </c>
      <c r="F31" s="166" t="s">
        <v>289</v>
      </c>
      <c r="G31" s="167" t="s">
        <v>207</v>
      </c>
      <c r="H31" s="168" t="s">
        <v>208</v>
      </c>
      <c r="I31" s="165"/>
      <c r="J31" s="103">
        <f>J32</f>
        <v>1233</v>
      </c>
      <c r="K31" s="48"/>
    </row>
    <row r="32" spans="1:12" s="47" customFormat="1" ht="31.5">
      <c r="A32" s="95"/>
      <c r="B32" s="169" t="s">
        <v>313</v>
      </c>
      <c r="C32" s="102">
        <v>992</v>
      </c>
      <c r="D32" s="85" t="s">
        <v>111</v>
      </c>
      <c r="E32" s="85" t="s">
        <v>112</v>
      </c>
      <c r="F32" s="166" t="s">
        <v>289</v>
      </c>
      <c r="G32" s="167" t="s">
        <v>209</v>
      </c>
      <c r="H32" s="168" t="s">
        <v>208</v>
      </c>
      <c r="I32" s="165"/>
      <c r="J32" s="103">
        <f>J33</f>
        <v>1233</v>
      </c>
      <c r="K32" s="48"/>
    </row>
    <row r="33" spans="1:12" s="47" customFormat="1" ht="31.5">
      <c r="A33" s="95"/>
      <c r="B33" s="169" t="s">
        <v>210</v>
      </c>
      <c r="C33" s="84">
        <v>992</v>
      </c>
      <c r="D33" s="85" t="s">
        <v>111</v>
      </c>
      <c r="E33" s="85" t="s">
        <v>112</v>
      </c>
      <c r="F33" s="166" t="s">
        <v>289</v>
      </c>
      <c r="G33" s="167" t="s">
        <v>209</v>
      </c>
      <c r="H33" s="168" t="s">
        <v>211</v>
      </c>
      <c r="I33" s="165"/>
      <c r="J33" s="103">
        <f>J34</f>
        <v>1233</v>
      </c>
      <c r="K33" s="48"/>
    </row>
    <row r="34" spans="1:12" s="47" customFormat="1" ht="94.5">
      <c r="A34" s="95"/>
      <c r="B34" s="169" t="s">
        <v>212</v>
      </c>
      <c r="C34" s="84">
        <v>992</v>
      </c>
      <c r="D34" s="85" t="s">
        <v>111</v>
      </c>
      <c r="E34" s="85" t="s">
        <v>112</v>
      </c>
      <c r="F34" s="166" t="s">
        <v>289</v>
      </c>
      <c r="G34" s="167" t="s">
        <v>209</v>
      </c>
      <c r="H34" s="168" t="s">
        <v>211</v>
      </c>
      <c r="I34" s="165" t="s">
        <v>213</v>
      </c>
      <c r="J34" s="103">
        <v>1233</v>
      </c>
      <c r="K34" s="48"/>
    </row>
    <row r="35" spans="1:12" s="47" customFormat="1" ht="87.75" customHeight="1">
      <c r="A35" s="88"/>
      <c r="B35" s="91" t="s">
        <v>195</v>
      </c>
      <c r="C35" s="102">
        <v>992</v>
      </c>
      <c r="D35" s="85" t="s">
        <v>111</v>
      </c>
      <c r="E35" s="85" t="s">
        <v>113</v>
      </c>
      <c r="F35" s="166"/>
      <c r="G35" s="167"/>
      <c r="H35" s="168"/>
      <c r="I35" s="165"/>
      <c r="J35" s="103">
        <f>J36</f>
        <v>17695.400000000001</v>
      </c>
      <c r="K35" s="48"/>
    </row>
    <row r="36" spans="1:12" s="47" customFormat="1" ht="63">
      <c r="A36" s="88"/>
      <c r="B36" s="169" t="s">
        <v>392</v>
      </c>
      <c r="C36" s="102">
        <v>992</v>
      </c>
      <c r="D36" s="85" t="s">
        <v>111</v>
      </c>
      <c r="E36" s="85" t="s">
        <v>113</v>
      </c>
      <c r="F36" s="166" t="s">
        <v>289</v>
      </c>
      <c r="G36" s="167" t="s">
        <v>207</v>
      </c>
      <c r="H36" s="168" t="s">
        <v>208</v>
      </c>
      <c r="I36" s="165"/>
      <c r="J36" s="103">
        <f>J38+J44+J42</f>
        <v>17695.400000000001</v>
      </c>
      <c r="K36" s="48"/>
    </row>
    <row r="37" spans="1:12" s="47" customFormat="1" ht="31.5">
      <c r="A37" s="95"/>
      <c r="B37" s="169" t="s">
        <v>313</v>
      </c>
      <c r="C37" s="102">
        <v>992</v>
      </c>
      <c r="D37" s="85" t="s">
        <v>111</v>
      </c>
      <c r="E37" s="85" t="s">
        <v>113</v>
      </c>
      <c r="F37" s="166" t="s">
        <v>289</v>
      </c>
      <c r="G37" s="167" t="s">
        <v>209</v>
      </c>
      <c r="H37" s="168" t="s">
        <v>208</v>
      </c>
      <c r="I37" s="165"/>
      <c r="J37" s="103">
        <f>J38+J42+J44</f>
        <v>17695.400000000001</v>
      </c>
      <c r="K37" s="48"/>
    </row>
    <row r="38" spans="1:12" ht="31.5">
      <c r="A38" s="88"/>
      <c r="B38" s="169" t="s">
        <v>214</v>
      </c>
      <c r="C38" s="102">
        <v>992</v>
      </c>
      <c r="D38" s="85" t="s">
        <v>111</v>
      </c>
      <c r="E38" s="85" t="s">
        <v>113</v>
      </c>
      <c r="F38" s="166" t="s">
        <v>289</v>
      </c>
      <c r="G38" s="167" t="s">
        <v>209</v>
      </c>
      <c r="H38" s="168" t="s">
        <v>211</v>
      </c>
      <c r="I38" s="165"/>
      <c r="J38" s="103">
        <f>J39+J40+J41</f>
        <v>17533</v>
      </c>
      <c r="K38" s="50"/>
      <c r="L38" s="37"/>
    </row>
    <row r="39" spans="1:12" ht="94.5">
      <c r="A39" s="88"/>
      <c r="B39" s="169" t="s">
        <v>212</v>
      </c>
      <c r="C39" s="102">
        <v>992</v>
      </c>
      <c r="D39" s="85" t="s">
        <v>111</v>
      </c>
      <c r="E39" s="85" t="s">
        <v>113</v>
      </c>
      <c r="F39" s="166" t="s">
        <v>289</v>
      </c>
      <c r="G39" s="167" t="s">
        <v>209</v>
      </c>
      <c r="H39" s="168" t="s">
        <v>211</v>
      </c>
      <c r="I39" s="165" t="s">
        <v>213</v>
      </c>
      <c r="J39" s="103">
        <f>17201+144-368</f>
        <v>16977</v>
      </c>
      <c r="K39" s="50">
        <v>-368</v>
      </c>
      <c r="L39" s="37"/>
    </row>
    <row r="40" spans="1:12" ht="31.5">
      <c r="A40" s="88"/>
      <c r="B40" s="169" t="s">
        <v>215</v>
      </c>
      <c r="C40" s="102">
        <v>992</v>
      </c>
      <c r="D40" s="85" t="s">
        <v>111</v>
      </c>
      <c r="E40" s="85" t="s">
        <v>113</v>
      </c>
      <c r="F40" s="166" t="s">
        <v>289</v>
      </c>
      <c r="G40" s="167" t="s">
        <v>209</v>
      </c>
      <c r="H40" s="168" t="s">
        <v>211</v>
      </c>
      <c r="I40" s="165" t="s">
        <v>216</v>
      </c>
      <c r="J40" s="103">
        <v>500</v>
      </c>
      <c r="K40" s="50"/>
      <c r="L40" s="37"/>
    </row>
    <row r="41" spans="1:12" s="47" customFormat="1" ht="15.75">
      <c r="A41" s="95"/>
      <c r="B41" s="91" t="s">
        <v>217</v>
      </c>
      <c r="C41" s="102">
        <v>992</v>
      </c>
      <c r="D41" s="85" t="s">
        <v>111</v>
      </c>
      <c r="E41" s="85" t="s">
        <v>113</v>
      </c>
      <c r="F41" s="166" t="s">
        <v>289</v>
      </c>
      <c r="G41" s="167" t="s">
        <v>209</v>
      </c>
      <c r="H41" s="168" t="s">
        <v>211</v>
      </c>
      <c r="I41" s="165" t="s">
        <v>218</v>
      </c>
      <c r="J41" s="103">
        <v>56</v>
      </c>
      <c r="K41" s="48"/>
    </row>
    <row r="42" spans="1:12" ht="63">
      <c r="A42" s="88"/>
      <c r="B42" s="86" t="s">
        <v>402</v>
      </c>
      <c r="C42" s="102">
        <v>992</v>
      </c>
      <c r="D42" s="85" t="s">
        <v>111</v>
      </c>
      <c r="E42" s="85" t="s">
        <v>113</v>
      </c>
      <c r="F42" s="166" t="s">
        <v>289</v>
      </c>
      <c r="G42" s="167" t="s">
        <v>209</v>
      </c>
      <c r="H42" s="168" t="s">
        <v>220</v>
      </c>
      <c r="I42" s="165"/>
      <c r="J42" s="103">
        <f>J43</f>
        <v>12.4</v>
      </c>
      <c r="K42" s="50"/>
      <c r="L42" s="37"/>
    </row>
    <row r="43" spans="1:12" ht="31.5">
      <c r="A43" s="88"/>
      <c r="B43" s="169" t="s">
        <v>215</v>
      </c>
      <c r="C43" s="102">
        <v>992</v>
      </c>
      <c r="D43" s="85" t="s">
        <v>111</v>
      </c>
      <c r="E43" s="85" t="s">
        <v>113</v>
      </c>
      <c r="F43" s="166" t="s">
        <v>289</v>
      </c>
      <c r="G43" s="167" t="s">
        <v>209</v>
      </c>
      <c r="H43" s="168" t="s">
        <v>220</v>
      </c>
      <c r="I43" s="165" t="s">
        <v>216</v>
      </c>
      <c r="J43" s="103">
        <v>12.4</v>
      </c>
      <c r="K43" s="50"/>
      <c r="L43" s="37"/>
    </row>
    <row r="44" spans="1:12" ht="63">
      <c r="A44" s="88"/>
      <c r="B44" s="86" t="s">
        <v>219</v>
      </c>
      <c r="C44" s="102">
        <v>992</v>
      </c>
      <c r="D44" s="85" t="s">
        <v>111</v>
      </c>
      <c r="E44" s="85" t="s">
        <v>113</v>
      </c>
      <c r="F44" s="166" t="s">
        <v>289</v>
      </c>
      <c r="G44" s="167" t="s">
        <v>209</v>
      </c>
      <c r="H44" s="168" t="s">
        <v>244</v>
      </c>
      <c r="I44" s="165"/>
      <c r="J44" s="103">
        <f>J45</f>
        <v>150</v>
      </c>
      <c r="K44" s="50"/>
      <c r="L44" s="37"/>
    </row>
    <row r="45" spans="1:12" ht="31.5">
      <c r="A45" s="88"/>
      <c r="B45" s="169" t="s">
        <v>215</v>
      </c>
      <c r="C45" s="102">
        <v>992</v>
      </c>
      <c r="D45" s="85" t="s">
        <v>111</v>
      </c>
      <c r="E45" s="85" t="s">
        <v>113</v>
      </c>
      <c r="F45" s="166" t="s">
        <v>289</v>
      </c>
      <c r="G45" s="167" t="s">
        <v>209</v>
      </c>
      <c r="H45" s="168" t="s">
        <v>244</v>
      </c>
      <c r="I45" s="165" t="s">
        <v>216</v>
      </c>
      <c r="J45" s="103">
        <v>150</v>
      </c>
      <c r="K45" s="50"/>
      <c r="L45" s="37"/>
    </row>
    <row r="46" spans="1:12" ht="15.75">
      <c r="A46" s="88"/>
      <c r="B46" s="86" t="s">
        <v>114</v>
      </c>
      <c r="C46" s="104">
        <v>992</v>
      </c>
      <c r="D46" s="85" t="s">
        <v>111</v>
      </c>
      <c r="E46" s="85" t="s">
        <v>115</v>
      </c>
      <c r="F46" s="166"/>
      <c r="G46" s="167"/>
      <c r="H46" s="168"/>
      <c r="I46" s="165"/>
      <c r="J46" s="103">
        <f>J47</f>
        <v>100</v>
      </c>
      <c r="K46" s="50"/>
    </row>
    <row r="47" spans="1:12" ht="63">
      <c r="A47" s="88"/>
      <c r="B47" s="86" t="s">
        <v>294</v>
      </c>
      <c r="C47" s="102">
        <v>992</v>
      </c>
      <c r="D47" s="85" t="s">
        <v>111</v>
      </c>
      <c r="E47" s="85" t="s">
        <v>115</v>
      </c>
      <c r="F47" s="166" t="s">
        <v>227</v>
      </c>
      <c r="G47" s="167" t="s">
        <v>207</v>
      </c>
      <c r="H47" s="168" t="s">
        <v>208</v>
      </c>
      <c r="I47" s="165"/>
      <c r="J47" s="103">
        <f>J48</f>
        <v>100</v>
      </c>
      <c r="K47" s="50"/>
      <c r="L47" s="37"/>
    </row>
    <row r="48" spans="1:12" ht="31.5">
      <c r="A48" s="88"/>
      <c r="B48" s="86" t="s">
        <v>224</v>
      </c>
      <c r="C48" s="102">
        <v>992</v>
      </c>
      <c r="D48" s="85" t="s">
        <v>111</v>
      </c>
      <c r="E48" s="85" t="s">
        <v>115</v>
      </c>
      <c r="F48" s="166" t="s">
        <v>227</v>
      </c>
      <c r="G48" s="167" t="s">
        <v>209</v>
      </c>
      <c r="H48" s="168" t="s">
        <v>208</v>
      </c>
      <c r="I48" s="165"/>
      <c r="J48" s="103">
        <f>J49</f>
        <v>100</v>
      </c>
      <c r="K48" s="50"/>
      <c r="L48" s="37"/>
    </row>
    <row r="49" spans="1:12" ht="21.75" customHeight="1">
      <c r="A49" s="88"/>
      <c r="B49" s="86" t="s">
        <v>116</v>
      </c>
      <c r="C49" s="102">
        <v>992</v>
      </c>
      <c r="D49" s="85" t="s">
        <v>111</v>
      </c>
      <c r="E49" s="85" t="s">
        <v>115</v>
      </c>
      <c r="F49" s="166" t="s">
        <v>227</v>
      </c>
      <c r="G49" s="167" t="s">
        <v>209</v>
      </c>
      <c r="H49" s="168" t="s">
        <v>295</v>
      </c>
      <c r="I49" s="165"/>
      <c r="J49" s="103">
        <f>J50</f>
        <v>100</v>
      </c>
      <c r="K49" s="50"/>
      <c r="L49" s="37"/>
    </row>
    <row r="50" spans="1:12" ht="15.75">
      <c r="A50" s="88"/>
      <c r="B50" s="91" t="s">
        <v>217</v>
      </c>
      <c r="C50" s="102">
        <v>992</v>
      </c>
      <c r="D50" s="85" t="s">
        <v>111</v>
      </c>
      <c r="E50" s="85" t="s">
        <v>115</v>
      </c>
      <c r="F50" s="166" t="s">
        <v>227</v>
      </c>
      <c r="G50" s="167" t="s">
        <v>209</v>
      </c>
      <c r="H50" s="168" t="s">
        <v>295</v>
      </c>
      <c r="I50" s="165" t="s">
        <v>218</v>
      </c>
      <c r="J50" s="103">
        <v>100</v>
      </c>
      <c r="K50" s="50"/>
      <c r="L50" s="37"/>
    </row>
    <row r="51" spans="1:12" ht="15.75">
      <c r="A51" s="88"/>
      <c r="B51" s="86" t="s">
        <v>57</v>
      </c>
      <c r="C51" s="105">
        <v>992</v>
      </c>
      <c r="D51" s="85" t="s">
        <v>111</v>
      </c>
      <c r="E51" s="85" t="s">
        <v>117</v>
      </c>
      <c r="F51" s="166"/>
      <c r="G51" s="167"/>
      <c r="H51" s="168"/>
      <c r="I51" s="165"/>
      <c r="J51" s="103">
        <f>J52+J56+J60</f>
        <v>3015.6</v>
      </c>
      <c r="K51" s="50"/>
      <c r="L51" s="37"/>
    </row>
    <row r="52" spans="1:12" ht="63">
      <c r="A52" s="88"/>
      <c r="B52" s="91" t="s">
        <v>393</v>
      </c>
      <c r="C52" s="170">
        <v>992</v>
      </c>
      <c r="D52" s="171" t="s">
        <v>111</v>
      </c>
      <c r="E52" s="172" t="s">
        <v>117</v>
      </c>
      <c r="F52" s="166" t="s">
        <v>129</v>
      </c>
      <c r="G52" s="167" t="s">
        <v>207</v>
      </c>
      <c r="H52" s="168" t="s">
        <v>208</v>
      </c>
      <c r="I52" s="173"/>
      <c r="J52" s="103">
        <f>J53</f>
        <v>50</v>
      </c>
      <c r="K52" s="50"/>
      <c r="L52" s="37"/>
    </row>
    <row r="53" spans="1:12" ht="15.75">
      <c r="A53" s="88"/>
      <c r="B53" s="91" t="s">
        <v>314</v>
      </c>
      <c r="C53" s="170">
        <v>992</v>
      </c>
      <c r="D53" s="171" t="s">
        <v>111</v>
      </c>
      <c r="E53" s="172" t="s">
        <v>117</v>
      </c>
      <c r="F53" s="166" t="s">
        <v>129</v>
      </c>
      <c r="G53" s="167" t="s">
        <v>161</v>
      </c>
      <c r="H53" s="168" t="s">
        <v>208</v>
      </c>
      <c r="I53" s="165"/>
      <c r="J53" s="103">
        <f>J55</f>
        <v>50</v>
      </c>
      <c r="K53" s="50"/>
      <c r="L53" s="37"/>
    </row>
    <row r="54" spans="1:12" ht="47.25">
      <c r="A54" s="88"/>
      <c r="B54" s="169" t="s">
        <v>315</v>
      </c>
      <c r="C54" s="170">
        <v>992</v>
      </c>
      <c r="D54" s="171" t="s">
        <v>111</v>
      </c>
      <c r="E54" s="172" t="s">
        <v>117</v>
      </c>
      <c r="F54" s="166" t="s">
        <v>129</v>
      </c>
      <c r="G54" s="167" t="s">
        <v>161</v>
      </c>
      <c r="H54" s="168" t="s">
        <v>316</v>
      </c>
      <c r="I54" s="165"/>
      <c r="J54" s="103">
        <f>J55</f>
        <v>50</v>
      </c>
      <c r="K54" s="50"/>
      <c r="L54" s="37"/>
    </row>
    <row r="55" spans="1:12" ht="31.5">
      <c r="A55" s="88"/>
      <c r="B55" s="169" t="s">
        <v>215</v>
      </c>
      <c r="C55" s="170">
        <v>992</v>
      </c>
      <c r="D55" s="171" t="s">
        <v>111</v>
      </c>
      <c r="E55" s="172" t="s">
        <v>117</v>
      </c>
      <c r="F55" s="166" t="s">
        <v>129</v>
      </c>
      <c r="G55" s="167" t="s">
        <v>161</v>
      </c>
      <c r="H55" s="168" t="s">
        <v>316</v>
      </c>
      <c r="I55" s="165" t="s">
        <v>216</v>
      </c>
      <c r="J55" s="103">
        <v>50</v>
      </c>
      <c r="K55" s="50"/>
      <c r="L55" s="37"/>
    </row>
    <row r="56" spans="1:12" ht="63">
      <c r="A56" s="88"/>
      <c r="B56" s="86" t="s">
        <v>401</v>
      </c>
      <c r="C56" s="102">
        <v>992</v>
      </c>
      <c r="D56" s="85" t="s">
        <v>111</v>
      </c>
      <c r="E56" s="85" t="s">
        <v>117</v>
      </c>
      <c r="F56" s="166" t="s">
        <v>126</v>
      </c>
      <c r="G56" s="167" t="s">
        <v>207</v>
      </c>
      <c r="H56" s="168" t="s">
        <v>208</v>
      </c>
      <c r="I56" s="165"/>
      <c r="J56" s="103">
        <f>J57</f>
        <v>790.6</v>
      </c>
      <c r="K56" s="50"/>
      <c r="L56" s="37"/>
    </row>
    <row r="57" spans="1:12" ht="31.5">
      <c r="A57" s="88"/>
      <c r="B57" s="86" t="s">
        <v>313</v>
      </c>
      <c r="C57" s="102">
        <v>992</v>
      </c>
      <c r="D57" s="85" t="s">
        <v>111</v>
      </c>
      <c r="E57" s="85" t="s">
        <v>117</v>
      </c>
      <c r="F57" s="166" t="s">
        <v>126</v>
      </c>
      <c r="G57" s="167" t="s">
        <v>158</v>
      </c>
      <c r="H57" s="168" t="s">
        <v>208</v>
      </c>
      <c r="I57" s="165"/>
      <c r="J57" s="103">
        <f>J58</f>
        <v>790.6</v>
      </c>
      <c r="K57" s="50"/>
      <c r="L57" s="37"/>
    </row>
    <row r="58" spans="1:12" ht="47.25">
      <c r="A58" s="88"/>
      <c r="B58" s="86" t="s">
        <v>317</v>
      </c>
      <c r="C58" s="102">
        <v>992</v>
      </c>
      <c r="D58" s="85" t="s">
        <v>111</v>
      </c>
      <c r="E58" s="85" t="s">
        <v>117</v>
      </c>
      <c r="F58" s="166" t="s">
        <v>126</v>
      </c>
      <c r="G58" s="167" t="s">
        <v>158</v>
      </c>
      <c r="H58" s="168" t="s">
        <v>282</v>
      </c>
      <c r="I58" s="165"/>
      <c r="J58" s="103">
        <f>J59</f>
        <v>790.6</v>
      </c>
      <c r="K58" s="50"/>
      <c r="L58" s="37"/>
    </row>
    <row r="59" spans="1:12" ht="31.5">
      <c r="A59" s="88"/>
      <c r="B59" s="169" t="s">
        <v>215</v>
      </c>
      <c r="C59" s="102">
        <v>992</v>
      </c>
      <c r="D59" s="85" t="s">
        <v>111</v>
      </c>
      <c r="E59" s="85" t="s">
        <v>117</v>
      </c>
      <c r="F59" s="166" t="s">
        <v>126</v>
      </c>
      <c r="G59" s="167" t="s">
        <v>158</v>
      </c>
      <c r="H59" s="168" t="s">
        <v>282</v>
      </c>
      <c r="I59" s="165" t="s">
        <v>216</v>
      </c>
      <c r="J59" s="103">
        <v>790.6</v>
      </c>
      <c r="K59" s="50"/>
      <c r="L59" s="37"/>
    </row>
    <row r="60" spans="1:12" ht="63">
      <c r="A60" s="88"/>
      <c r="B60" s="169" t="s">
        <v>391</v>
      </c>
      <c r="C60" s="102">
        <v>992</v>
      </c>
      <c r="D60" s="85" t="s">
        <v>111</v>
      </c>
      <c r="E60" s="85" t="s">
        <v>117</v>
      </c>
      <c r="F60" s="166" t="s">
        <v>289</v>
      </c>
      <c r="G60" s="167" t="s">
        <v>207</v>
      </c>
      <c r="H60" s="168" t="s">
        <v>208</v>
      </c>
      <c r="I60" s="165"/>
      <c r="J60" s="103">
        <f>J61</f>
        <v>2175</v>
      </c>
      <c r="K60" s="50"/>
      <c r="L60" s="37"/>
    </row>
    <row r="61" spans="1:12" ht="31.5">
      <c r="A61" s="88"/>
      <c r="B61" s="169" t="s">
        <v>313</v>
      </c>
      <c r="C61" s="102">
        <v>992</v>
      </c>
      <c r="D61" s="85" t="s">
        <v>111</v>
      </c>
      <c r="E61" s="85" t="s">
        <v>117</v>
      </c>
      <c r="F61" s="166" t="s">
        <v>289</v>
      </c>
      <c r="G61" s="167" t="s">
        <v>209</v>
      </c>
      <c r="H61" s="168" t="s">
        <v>208</v>
      </c>
      <c r="I61" s="165"/>
      <c r="J61" s="103">
        <f>J62+J64+J67</f>
        <v>2175</v>
      </c>
      <c r="K61" s="50"/>
      <c r="L61" s="37"/>
    </row>
    <row r="62" spans="1:12" ht="47.25">
      <c r="A62" s="88"/>
      <c r="B62" s="86" t="s">
        <v>318</v>
      </c>
      <c r="C62" s="102">
        <v>992</v>
      </c>
      <c r="D62" s="85" t="s">
        <v>111</v>
      </c>
      <c r="E62" s="85" t="s">
        <v>117</v>
      </c>
      <c r="F62" s="166" t="s">
        <v>289</v>
      </c>
      <c r="G62" s="167" t="s">
        <v>209</v>
      </c>
      <c r="H62" s="168" t="s">
        <v>319</v>
      </c>
      <c r="I62" s="165"/>
      <c r="J62" s="103">
        <f>J63</f>
        <v>774</v>
      </c>
      <c r="K62" s="50"/>
      <c r="L62" s="37"/>
    </row>
    <row r="63" spans="1:12" ht="31.5">
      <c r="A63" s="88"/>
      <c r="B63" s="169" t="s">
        <v>215</v>
      </c>
      <c r="C63" s="102">
        <v>992</v>
      </c>
      <c r="D63" s="85" t="s">
        <v>111</v>
      </c>
      <c r="E63" s="85" t="s">
        <v>117</v>
      </c>
      <c r="F63" s="166" t="s">
        <v>289</v>
      </c>
      <c r="G63" s="167" t="s">
        <v>209</v>
      </c>
      <c r="H63" s="168" t="s">
        <v>319</v>
      </c>
      <c r="I63" s="165" t="s">
        <v>216</v>
      </c>
      <c r="J63" s="103">
        <f>290+200+284</f>
        <v>774</v>
      </c>
      <c r="K63" s="50">
        <v>284</v>
      </c>
      <c r="L63" s="37"/>
    </row>
    <row r="64" spans="1:12" ht="47.25">
      <c r="A64" s="88"/>
      <c r="B64" s="86" t="s">
        <v>322</v>
      </c>
      <c r="C64" s="102">
        <v>992</v>
      </c>
      <c r="D64" s="85" t="s">
        <v>111</v>
      </c>
      <c r="E64" s="85" t="s">
        <v>117</v>
      </c>
      <c r="F64" s="166" t="s">
        <v>289</v>
      </c>
      <c r="G64" s="167" t="s">
        <v>209</v>
      </c>
      <c r="H64" s="168" t="s">
        <v>323</v>
      </c>
      <c r="I64" s="165"/>
      <c r="J64" s="103">
        <f>J65+J66</f>
        <v>780</v>
      </c>
      <c r="K64" s="50"/>
      <c r="L64" s="37"/>
    </row>
    <row r="65" spans="1:12" s="57" customFormat="1" ht="31.5">
      <c r="A65" s="88"/>
      <c r="B65" s="86" t="s">
        <v>215</v>
      </c>
      <c r="C65" s="84">
        <v>992</v>
      </c>
      <c r="D65" s="85" t="s">
        <v>111</v>
      </c>
      <c r="E65" s="85" t="s">
        <v>117</v>
      </c>
      <c r="F65" s="166" t="s">
        <v>289</v>
      </c>
      <c r="G65" s="167" t="s">
        <v>209</v>
      </c>
      <c r="H65" s="168" t="s">
        <v>323</v>
      </c>
      <c r="I65" s="165" t="s">
        <v>216</v>
      </c>
      <c r="J65" s="103">
        <v>30</v>
      </c>
      <c r="K65" s="56"/>
      <c r="L65" s="37"/>
    </row>
    <row r="66" spans="1:12" s="57" customFormat="1" ht="31.5">
      <c r="A66" s="88"/>
      <c r="B66" s="86" t="s">
        <v>225</v>
      </c>
      <c r="C66" s="84">
        <v>992</v>
      </c>
      <c r="D66" s="85" t="s">
        <v>111</v>
      </c>
      <c r="E66" s="85" t="s">
        <v>117</v>
      </c>
      <c r="F66" s="166" t="s">
        <v>289</v>
      </c>
      <c r="G66" s="167" t="s">
        <v>209</v>
      </c>
      <c r="H66" s="168" t="s">
        <v>323</v>
      </c>
      <c r="I66" s="165" t="s">
        <v>226</v>
      </c>
      <c r="J66" s="103">
        <v>750</v>
      </c>
      <c r="K66" s="56"/>
      <c r="L66" s="37"/>
    </row>
    <row r="67" spans="1:12" ht="48.75" customHeight="1">
      <c r="A67" s="88"/>
      <c r="B67" s="86" t="s">
        <v>320</v>
      </c>
      <c r="C67" s="102">
        <v>992</v>
      </c>
      <c r="D67" s="85" t="s">
        <v>111</v>
      </c>
      <c r="E67" s="85" t="s">
        <v>117</v>
      </c>
      <c r="F67" s="166" t="s">
        <v>289</v>
      </c>
      <c r="G67" s="167" t="s">
        <v>209</v>
      </c>
      <c r="H67" s="168" t="s">
        <v>321</v>
      </c>
      <c r="I67" s="165"/>
      <c r="J67" s="103">
        <f>J68</f>
        <v>621</v>
      </c>
      <c r="K67" s="50"/>
      <c r="L67" s="37"/>
    </row>
    <row r="68" spans="1:12" ht="31.5">
      <c r="A68" s="88"/>
      <c r="B68" s="169" t="s">
        <v>215</v>
      </c>
      <c r="C68" s="102">
        <v>992</v>
      </c>
      <c r="D68" s="85" t="s">
        <v>111</v>
      </c>
      <c r="E68" s="85" t="s">
        <v>117</v>
      </c>
      <c r="F68" s="166" t="s">
        <v>289</v>
      </c>
      <c r="G68" s="167" t="s">
        <v>209</v>
      </c>
      <c r="H68" s="168" t="s">
        <v>321</v>
      </c>
      <c r="I68" s="165" t="s">
        <v>216</v>
      </c>
      <c r="J68" s="103">
        <v>621</v>
      </c>
      <c r="K68" s="50"/>
      <c r="L68" s="37"/>
    </row>
    <row r="69" spans="1:12" ht="31.5">
      <c r="A69" s="88" t="s">
        <v>237</v>
      </c>
      <c r="B69" s="91" t="s">
        <v>118</v>
      </c>
      <c r="C69" s="84">
        <v>992</v>
      </c>
      <c r="D69" s="85" t="s">
        <v>119</v>
      </c>
      <c r="E69" s="106"/>
      <c r="F69" s="166"/>
      <c r="G69" s="167"/>
      <c r="H69" s="168"/>
      <c r="I69" s="174"/>
      <c r="J69" s="103">
        <f>J70+J86+J81</f>
        <v>7025.2</v>
      </c>
      <c r="K69" s="50"/>
      <c r="L69" s="37"/>
    </row>
    <row r="70" spans="1:12" ht="63">
      <c r="A70" s="88"/>
      <c r="B70" s="91" t="s">
        <v>63</v>
      </c>
      <c r="C70" s="84">
        <v>992</v>
      </c>
      <c r="D70" s="85" t="s">
        <v>119</v>
      </c>
      <c r="E70" s="85" t="s">
        <v>120</v>
      </c>
      <c r="F70" s="166"/>
      <c r="G70" s="167"/>
      <c r="H70" s="168"/>
      <c r="I70" s="165"/>
      <c r="J70" s="103">
        <f>J71</f>
        <v>6895.2</v>
      </c>
      <c r="K70" s="50"/>
      <c r="L70" s="37"/>
    </row>
    <row r="71" spans="1:12" ht="63">
      <c r="A71" s="88"/>
      <c r="B71" s="91" t="s">
        <v>393</v>
      </c>
      <c r="C71" s="84">
        <v>992</v>
      </c>
      <c r="D71" s="85" t="s">
        <v>119</v>
      </c>
      <c r="E71" s="85" t="s">
        <v>120</v>
      </c>
      <c r="F71" s="166" t="s">
        <v>129</v>
      </c>
      <c r="G71" s="167" t="s">
        <v>207</v>
      </c>
      <c r="H71" s="168" t="s">
        <v>208</v>
      </c>
      <c r="I71" s="165"/>
      <c r="J71" s="103">
        <f>J72</f>
        <v>6895.2</v>
      </c>
      <c r="K71" s="50"/>
      <c r="L71" s="37"/>
    </row>
    <row r="72" spans="1:12" ht="63">
      <c r="A72" s="88"/>
      <c r="B72" s="91" t="s">
        <v>324</v>
      </c>
      <c r="C72" s="84">
        <v>992</v>
      </c>
      <c r="D72" s="85" t="s">
        <v>119</v>
      </c>
      <c r="E72" s="85" t="s">
        <v>120</v>
      </c>
      <c r="F72" s="166" t="s">
        <v>129</v>
      </c>
      <c r="G72" s="167" t="s">
        <v>209</v>
      </c>
      <c r="H72" s="168" t="s">
        <v>208</v>
      </c>
      <c r="I72" s="165"/>
      <c r="J72" s="103">
        <f>J73+J77+J79</f>
        <v>6895.2</v>
      </c>
      <c r="K72" s="50"/>
      <c r="L72" s="37"/>
    </row>
    <row r="73" spans="1:12" ht="94.5">
      <c r="A73" s="88"/>
      <c r="B73" s="91" t="s">
        <v>325</v>
      </c>
      <c r="C73" s="84">
        <v>992</v>
      </c>
      <c r="D73" s="85" t="s">
        <v>119</v>
      </c>
      <c r="E73" s="85" t="s">
        <v>120</v>
      </c>
      <c r="F73" s="166" t="s">
        <v>129</v>
      </c>
      <c r="G73" s="167" t="s">
        <v>209</v>
      </c>
      <c r="H73" s="168" t="s">
        <v>228</v>
      </c>
      <c r="I73" s="165"/>
      <c r="J73" s="103">
        <f>J74+J75+J76</f>
        <v>6063.2</v>
      </c>
      <c r="K73" s="50"/>
      <c r="L73" s="37"/>
    </row>
    <row r="74" spans="1:12" ht="94.5">
      <c r="A74" s="88"/>
      <c r="B74" s="169" t="s">
        <v>212</v>
      </c>
      <c r="C74" s="84">
        <v>992</v>
      </c>
      <c r="D74" s="85" t="s">
        <v>119</v>
      </c>
      <c r="E74" s="85" t="s">
        <v>120</v>
      </c>
      <c r="F74" s="166" t="s">
        <v>129</v>
      </c>
      <c r="G74" s="167" t="s">
        <v>209</v>
      </c>
      <c r="H74" s="168" t="s">
        <v>228</v>
      </c>
      <c r="I74" s="165" t="s">
        <v>213</v>
      </c>
      <c r="J74" s="103">
        <v>5267.2</v>
      </c>
      <c r="K74" s="50"/>
      <c r="L74" s="37"/>
    </row>
    <row r="75" spans="1:12" ht="31.5">
      <c r="A75" s="88"/>
      <c r="B75" s="169" t="s">
        <v>215</v>
      </c>
      <c r="C75" s="84">
        <v>992</v>
      </c>
      <c r="D75" s="85" t="s">
        <v>119</v>
      </c>
      <c r="E75" s="85" t="s">
        <v>120</v>
      </c>
      <c r="F75" s="166" t="s">
        <v>129</v>
      </c>
      <c r="G75" s="167" t="s">
        <v>209</v>
      </c>
      <c r="H75" s="168" t="s">
        <v>228</v>
      </c>
      <c r="I75" s="165" t="s">
        <v>216</v>
      </c>
      <c r="J75" s="103">
        <v>760.9</v>
      </c>
      <c r="K75" s="50"/>
      <c r="L75" s="37"/>
    </row>
    <row r="76" spans="1:12" s="47" customFormat="1" ht="15.75">
      <c r="A76" s="95"/>
      <c r="B76" s="91" t="s">
        <v>217</v>
      </c>
      <c r="C76" s="84">
        <v>992</v>
      </c>
      <c r="D76" s="85" t="s">
        <v>119</v>
      </c>
      <c r="E76" s="85" t="s">
        <v>120</v>
      </c>
      <c r="F76" s="166" t="s">
        <v>129</v>
      </c>
      <c r="G76" s="167" t="s">
        <v>209</v>
      </c>
      <c r="H76" s="168" t="s">
        <v>228</v>
      </c>
      <c r="I76" s="165" t="s">
        <v>218</v>
      </c>
      <c r="J76" s="103">
        <v>35.1</v>
      </c>
      <c r="K76" s="48"/>
    </row>
    <row r="77" spans="1:12" ht="78.75">
      <c r="A77" s="88"/>
      <c r="B77" s="87" t="s">
        <v>328</v>
      </c>
      <c r="C77" s="84">
        <v>992</v>
      </c>
      <c r="D77" s="85" t="s">
        <v>119</v>
      </c>
      <c r="E77" s="85" t="s">
        <v>120</v>
      </c>
      <c r="F77" s="166" t="s">
        <v>129</v>
      </c>
      <c r="G77" s="167" t="s">
        <v>209</v>
      </c>
      <c r="H77" s="168" t="s">
        <v>280</v>
      </c>
      <c r="I77" s="165"/>
      <c r="J77" s="103">
        <f>J78</f>
        <v>600</v>
      </c>
      <c r="K77" s="50"/>
      <c r="L77" s="37"/>
    </row>
    <row r="78" spans="1:12" ht="31.5">
      <c r="A78" s="88"/>
      <c r="B78" s="169" t="s">
        <v>215</v>
      </c>
      <c r="C78" s="84">
        <v>992</v>
      </c>
      <c r="D78" s="85" t="s">
        <v>119</v>
      </c>
      <c r="E78" s="85" t="s">
        <v>120</v>
      </c>
      <c r="F78" s="166" t="s">
        <v>129</v>
      </c>
      <c r="G78" s="167" t="s">
        <v>209</v>
      </c>
      <c r="H78" s="168" t="s">
        <v>280</v>
      </c>
      <c r="I78" s="165" t="s">
        <v>216</v>
      </c>
      <c r="J78" s="103">
        <v>600</v>
      </c>
      <c r="K78" s="50"/>
      <c r="L78" s="37"/>
    </row>
    <row r="79" spans="1:12" ht="47.25">
      <c r="A79" s="88"/>
      <c r="B79" s="87" t="s">
        <v>326</v>
      </c>
      <c r="C79" s="84">
        <v>992</v>
      </c>
      <c r="D79" s="85" t="s">
        <v>119</v>
      </c>
      <c r="E79" s="85" t="s">
        <v>120</v>
      </c>
      <c r="F79" s="166" t="s">
        <v>129</v>
      </c>
      <c r="G79" s="167" t="s">
        <v>209</v>
      </c>
      <c r="H79" s="168" t="s">
        <v>327</v>
      </c>
      <c r="I79" s="165"/>
      <c r="J79" s="103">
        <f>J80</f>
        <v>232</v>
      </c>
      <c r="K79" s="50"/>
      <c r="L79" s="37"/>
    </row>
    <row r="80" spans="1:12" ht="31.5">
      <c r="A80" s="88"/>
      <c r="B80" s="169" t="s">
        <v>215</v>
      </c>
      <c r="C80" s="84">
        <v>992</v>
      </c>
      <c r="D80" s="85" t="s">
        <v>119</v>
      </c>
      <c r="E80" s="85" t="s">
        <v>120</v>
      </c>
      <c r="F80" s="166" t="s">
        <v>129</v>
      </c>
      <c r="G80" s="167" t="s">
        <v>209</v>
      </c>
      <c r="H80" s="168" t="s">
        <v>327</v>
      </c>
      <c r="I80" s="165" t="s">
        <v>216</v>
      </c>
      <c r="J80" s="103">
        <v>232</v>
      </c>
      <c r="K80" s="50"/>
      <c r="L80" s="37"/>
    </row>
    <row r="81" spans="1:12" ht="15.75">
      <c r="A81" s="88"/>
      <c r="B81" s="91" t="s">
        <v>281</v>
      </c>
      <c r="C81" s="84">
        <v>992</v>
      </c>
      <c r="D81" s="85" t="s">
        <v>119</v>
      </c>
      <c r="E81" s="85" t="s">
        <v>128</v>
      </c>
      <c r="F81" s="166"/>
      <c r="G81" s="167"/>
      <c r="H81" s="168"/>
      <c r="I81" s="165"/>
      <c r="J81" s="103">
        <f>J82</f>
        <v>120</v>
      </c>
      <c r="K81" s="50"/>
      <c r="L81" s="37"/>
    </row>
    <row r="82" spans="1:12" ht="63">
      <c r="A82" s="88"/>
      <c r="B82" s="91" t="s">
        <v>393</v>
      </c>
      <c r="C82" s="84">
        <v>992</v>
      </c>
      <c r="D82" s="85" t="s">
        <v>119</v>
      </c>
      <c r="E82" s="85" t="s">
        <v>128</v>
      </c>
      <c r="F82" s="166" t="s">
        <v>129</v>
      </c>
      <c r="G82" s="167" t="s">
        <v>207</v>
      </c>
      <c r="H82" s="168" t="s">
        <v>208</v>
      </c>
      <c r="I82" s="165"/>
      <c r="J82" s="103">
        <f>J83</f>
        <v>120</v>
      </c>
      <c r="K82" s="50"/>
      <c r="L82" s="37"/>
    </row>
    <row r="83" spans="1:12" ht="15.75">
      <c r="A83" s="88"/>
      <c r="B83" s="91" t="s">
        <v>297</v>
      </c>
      <c r="C83" s="84">
        <v>992</v>
      </c>
      <c r="D83" s="85" t="s">
        <v>119</v>
      </c>
      <c r="E83" s="85" t="s">
        <v>128</v>
      </c>
      <c r="F83" s="166" t="s">
        <v>129</v>
      </c>
      <c r="G83" s="167" t="s">
        <v>160</v>
      </c>
      <c r="H83" s="168" t="s">
        <v>208</v>
      </c>
      <c r="I83" s="165"/>
      <c r="J83" s="103">
        <f>J84</f>
        <v>120</v>
      </c>
      <c r="K83" s="50"/>
      <c r="L83" s="37"/>
    </row>
    <row r="84" spans="1:12" ht="15.75">
      <c r="A84" s="88"/>
      <c r="B84" s="87" t="s">
        <v>330</v>
      </c>
      <c r="C84" s="84">
        <v>992</v>
      </c>
      <c r="D84" s="85" t="s">
        <v>119</v>
      </c>
      <c r="E84" s="85" t="s">
        <v>128</v>
      </c>
      <c r="F84" s="166" t="s">
        <v>129</v>
      </c>
      <c r="G84" s="167" t="s">
        <v>160</v>
      </c>
      <c r="H84" s="168" t="s">
        <v>329</v>
      </c>
      <c r="I84" s="165"/>
      <c r="J84" s="103">
        <f>J85</f>
        <v>120</v>
      </c>
      <c r="K84" s="50"/>
      <c r="L84" s="37"/>
    </row>
    <row r="85" spans="1:12" ht="31.5">
      <c r="A85" s="88"/>
      <c r="B85" s="169" t="s">
        <v>215</v>
      </c>
      <c r="C85" s="84">
        <v>992</v>
      </c>
      <c r="D85" s="85" t="s">
        <v>119</v>
      </c>
      <c r="E85" s="85" t="s">
        <v>128</v>
      </c>
      <c r="F85" s="166" t="s">
        <v>129</v>
      </c>
      <c r="G85" s="167" t="s">
        <v>160</v>
      </c>
      <c r="H85" s="168" t="s">
        <v>329</v>
      </c>
      <c r="I85" s="165" t="s">
        <v>216</v>
      </c>
      <c r="J85" s="103">
        <v>120</v>
      </c>
      <c r="K85" s="50"/>
      <c r="L85" s="37"/>
    </row>
    <row r="86" spans="1:12" ht="47.25">
      <c r="A86" s="88"/>
      <c r="B86" s="169" t="s">
        <v>64</v>
      </c>
      <c r="C86" s="84">
        <v>992</v>
      </c>
      <c r="D86" s="85" t="s">
        <v>119</v>
      </c>
      <c r="E86" s="85" t="s">
        <v>121</v>
      </c>
      <c r="F86" s="166"/>
      <c r="G86" s="167"/>
      <c r="H86" s="168"/>
      <c r="I86" s="165"/>
      <c r="J86" s="103">
        <f>J87</f>
        <v>10</v>
      </c>
      <c r="K86" s="50"/>
      <c r="L86" s="37"/>
    </row>
    <row r="87" spans="1:12" ht="63">
      <c r="A87" s="88"/>
      <c r="B87" s="91" t="s">
        <v>393</v>
      </c>
      <c r="C87" s="84">
        <v>992</v>
      </c>
      <c r="D87" s="85" t="s">
        <v>119</v>
      </c>
      <c r="E87" s="85" t="s">
        <v>121</v>
      </c>
      <c r="F87" s="166" t="s">
        <v>129</v>
      </c>
      <c r="G87" s="167" t="s">
        <v>207</v>
      </c>
      <c r="H87" s="168" t="s">
        <v>208</v>
      </c>
      <c r="I87" s="165"/>
      <c r="J87" s="103">
        <f>J88</f>
        <v>10</v>
      </c>
      <c r="K87" s="50"/>
      <c r="L87" s="37"/>
    </row>
    <row r="88" spans="1:12" ht="31.5">
      <c r="A88" s="88"/>
      <c r="B88" s="91" t="s">
        <v>331</v>
      </c>
      <c r="C88" s="84">
        <v>992</v>
      </c>
      <c r="D88" s="85" t="s">
        <v>119</v>
      </c>
      <c r="E88" s="85" t="s">
        <v>121</v>
      </c>
      <c r="F88" s="166" t="s">
        <v>129</v>
      </c>
      <c r="G88" s="167" t="s">
        <v>157</v>
      </c>
      <c r="H88" s="168" t="s">
        <v>208</v>
      </c>
      <c r="I88" s="165"/>
      <c r="J88" s="103">
        <f>J89</f>
        <v>10</v>
      </c>
      <c r="K88" s="50"/>
      <c r="L88" s="37"/>
    </row>
    <row r="89" spans="1:12" ht="31.5">
      <c r="A89" s="88"/>
      <c r="B89" s="86" t="s">
        <v>333</v>
      </c>
      <c r="C89" s="84">
        <v>992</v>
      </c>
      <c r="D89" s="85" t="s">
        <v>119</v>
      </c>
      <c r="E89" s="85" t="s">
        <v>121</v>
      </c>
      <c r="F89" s="166" t="s">
        <v>129</v>
      </c>
      <c r="G89" s="167" t="s">
        <v>157</v>
      </c>
      <c r="H89" s="168" t="s">
        <v>332</v>
      </c>
      <c r="I89" s="165"/>
      <c r="J89" s="103">
        <f>J90</f>
        <v>10</v>
      </c>
      <c r="K89" s="50"/>
      <c r="L89" s="37"/>
    </row>
    <row r="90" spans="1:12" ht="31.5">
      <c r="A90" s="88"/>
      <c r="B90" s="169" t="s">
        <v>215</v>
      </c>
      <c r="C90" s="84">
        <v>992</v>
      </c>
      <c r="D90" s="85" t="s">
        <v>119</v>
      </c>
      <c r="E90" s="85" t="s">
        <v>121</v>
      </c>
      <c r="F90" s="166" t="s">
        <v>129</v>
      </c>
      <c r="G90" s="167" t="s">
        <v>157</v>
      </c>
      <c r="H90" s="168" t="s">
        <v>332</v>
      </c>
      <c r="I90" s="165" t="s">
        <v>216</v>
      </c>
      <c r="J90" s="103">
        <v>10</v>
      </c>
      <c r="K90" s="50"/>
      <c r="L90" s="37"/>
    </row>
    <row r="91" spans="1:12" ht="15.75">
      <c r="A91" s="85" t="s">
        <v>367</v>
      </c>
      <c r="B91" s="86" t="s">
        <v>67</v>
      </c>
      <c r="C91" s="84">
        <v>992</v>
      </c>
      <c r="D91" s="85" t="s">
        <v>113</v>
      </c>
      <c r="E91" s="85"/>
      <c r="F91" s="166"/>
      <c r="G91" s="167"/>
      <c r="H91" s="168"/>
      <c r="I91" s="165"/>
      <c r="J91" s="103">
        <f>J92+J110</f>
        <v>32122.356920000002</v>
      </c>
      <c r="K91" s="50"/>
      <c r="L91" s="37"/>
    </row>
    <row r="92" spans="1:12" ht="15.75">
      <c r="A92" s="88"/>
      <c r="B92" s="91" t="s">
        <v>197</v>
      </c>
      <c r="C92" s="94">
        <v>992</v>
      </c>
      <c r="D92" s="95" t="s">
        <v>113</v>
      </c>
      <c r="E92" s="95" t="s">
        <v>120</v>
      </c>
      <c r="F92" s="166"/>
      <c r="G92" s="167"/>
      <c r="H92" s="168"/>
      <c r="I92" s="175"/>
      <c r="J92" s="103">
        <f>J93+J104</f>
        <v>32082.356920000002</v>
      </c>
      <c r="K92" s="50"/>
      <c r="L92" s="37"/>
    </row>
    <row r="93" spans="1:12" ht="78.75">
      <c r="A93" s="88"/>
      <c r="B93" s="91" t="s">
        <v>394</v>
      </c>
      <c r="C93" s="94">
        <v>992</v>
      </c>
      <c r="D93" s="95" t="s">
        <v>113</v>
      </c>
      <c r="E93" s="95" t="s">
        <v>120</v>
      </c>
      <c r="F93" s="166" t="s">
        <v>290</v>
      </c>
      <c r="G93" s="167" t="s">
        <v>207</v>
      </c>
      <c r="H93" s="168" t="s">
        <v>208</v>
      </c>
      <c r="I93" s="175"/>
      <c r="J93" s="103">
        <f>J94+J101</f>
        <v>24233.179840000001</v>
      </c>
      <c r="K93" s="50"/>
      <c r="L93" s="37"/>
    </row>
    <row r="94" spans="1:12" ht="31.5">
      <c r="A94" s="88"/>
      <c r="B94" s="91" t="s">
        <v>298</v>
      </c>
      <c r="C94" s="94">
        <v>992</v>
      </c>
      <c r="D94" s="95" t="s">
        <v>113</v>
      </c>
      <c r="E94" s="95" t="s">
        <v>120</v>
      </c>
      <c r="F94" s="166" t="s">
        <v>290</v>
      </c>
      <c r="G94" s="167" t="s">
        <v>157</v>
      </c>
      <c r="H94" s="168" t="s">
        <v>208</v>
      </c>
      <c r="I94" s="175"/>
      <c r="J94" s="103">
        <f>J99+J95+J97</f>
        <v>23733.179840000001</v>
      </c>
      <c r="K94" s="50"/>
      <c r="L94" s="37"/>
    </row>
    <row r="95" spans="1:12" s="47" customFormat="1" ht="78.75">
      <c r="A95" s="88"/>
      <c r="B95" s="176" t="s">
        <v>335</v>
      </c>
      <c r="C95" s="84">
        <v>992</v>
      </c>
      <c r="D95" s="85" t="s">
        <v>113</v>
      </c>
      <c r="E95" s="85" t="s">
        <v>120</v>
      </c>
      <c r="F95" s="166" t="s">
        <v>290</v>
      </c>
      <c r="G95" s="167" t="s">
        <v>157</v>
      </c>
      <c r="H95" s="168" t="s">
        <v>334</v>
      </c>
      <c r="I95" s="165"/>
      <c r="J95" s="103">
        <f>J96</f>
        <v>9288.1798400000007</v>
      </c>
      <c r="K95" s="41"/>
    </row>
    <row r="96" spans="1:12" s="47" customFormat="1" ht="31.5">
      <c r="A96" s="88"/>
      <c r="B96" s="169" t="s">
        <v>215</v>
      </c>
      <c r="C96" s="84">
        <v>992</v>
      </c>
      <c r="D96" s="85" t="s">
        <v>113</v>
      </c>
      <c r="E96" s="85" t="s">
        <v>120</v>
      </c>
      <c r="F96" s="166" t="s">
        <v>290</v>
      </c>
      <c r="G96" s="167" t="s">
        <v>157</v>
      </c>
      <c r="H96" s="168" t="s">
        <v>334</v>
      </c>
      <c r="I96" s="165" t="s">
        <v>216</v>
      </c>
      <c r="J96" s="103">
        <f>9330.7-42.52016</f>
        <v>9288.1798400000007</v>
      </c>
      <c r="K96" s="41"/>
    </row>
    <row r="97" spans="1:12" s="47" customFormat="1" ht="47.25">
      <c r="A97" s="88"/>
      <c r="B97" s="176" t="s">
        <v>242</v>
      </c>
      <c r="C97" s="84">
        <v>992</v>
      </c>
      <c r="D97" s="85" t="s">
        <v>113</v>
      </c>
      <c r="E97" s="85" t="s">
        <v>120</v>
      </c>
      <c r="F97" s="166" t="s">
        <v>290</v>
      </c>
      <c r="G97" s="167" t="s">
        <v>157</v>
      </c>
      <c r="H97" s="168" t="s">
        <v>450</v>
      </c>
      <c r="I97" s="165"/>
      <c r="J97" s="103">
        <f>J98</f>
        <v>13000</v>
      </c>
      <c r="K97" s="41"/>
    </row>
    <row r="98" spans="1:12" s="47" customFormat="1" ht="31.5">
      <c r="A98" s="88"/>
      <c r="B98" s="169" t="s">
        <v>215</v>
      </c>
      <c r="C98" s="84">
        <v>992</v>
      </c>
      <c r="D98" s="85" t="s">
        <v>113</v>
      </c>
      <c r="E98" s="85" t="s">
        <v>120</v>
      </c>
      <c r="F98" s="166" t="s">
        <v>290</v>
      </c>
      <c r="G98" s="167" t="s">
        <v>157</v>
      </c>
      <c r="H98" s="168" t="s">
        <v>450</v>
      </c>
      <c r="I98" s="165" t="s">
        <v>216</v>
      </c>
      <c r="J98" s="103">
        <v>13000</v>
      </c>
      <c r="K98" s="41"/>
    </row>
    <row r="99" spans="1:12" s="47" customFormat="1" ht="47.25">
      <c r="A99" s="88"/>
      <c r="B99" s="176" t="s">
        <v>242</v>
      </c>
      <c r="C99" s="84">
        <v>992</v>
      </c>
      <c r="D99" s="85" t="s">
        <v>113</v>
      </c>
      <c r="E99" s="85" t="s">
        <v>120</v>
      </c>
      <c r="F99" s="166" t="s">
        <v>290</v>
      </c>
      <c r="G99" s="167" t="s">
        <v>157</v>
      </c>
      <c r="H99" s="168" t="s">
        <v>252</v>
      </c>
      <c r="I99" s="165"/>
      <c r="J99" s="103">
        <f>J100</f>
        <v>1445</v>
      </c>
      <c r="K99" s="41"/>
    </row>
    <row r="100" spans="1:12" s="47" customFormat="1" ht="31.5">
      <c r="A100" s="88"/>
      <c r="B100" s="169" t="s">
        <v>215</v>
      </c>
      <c r="C100" s="84">
        <v>992</v>
      </c>
      <c r="D100" s="85" t="s">
        <v>113</v>
      </c>
      <c r="E100" s="85" t="s">
        <v>120</v>
      </c>
      <c r="F100" s="166" t="s">
        <v>290</v>
      </c>
      <c r="G100" s="167" t="s">
        <v>157</v>
      </c>
      <c r="H100" s="168" t="s">
        <v>252</v>
      </c>
      <c r="I100" s="165" t="s">
        <v>216</v>
      </c>
      <c r="J100" s="103">
        <f>1002.4+938.81902-496.21902</f>
        <v>1445</v>
      </c>
      <c r="K100" s="41"/>
    </row>
    <row r="101" spans="1:12" ht="15.75">
      <c r="A101" s="88"/>
      <c r="B101" s="91" t="s">
        <v>299</v>
      </c>
      <c r="C101" s="94">
        <v>992</v>
      </c>
      <c r="D101" s="95" t="s">
        <v>113</v>
      </c>
      <c r="E101" s="95" t="s">
        <v>120</v>
      </c>
      <c r="F101" s="166" t="s">
        <v>290</v>
      </c>
      <c r="G101" s="167" t="s">
        <v>158</v>
      </c>
      <c r="H101" s="168" t="s">
        <v>208</v>
      </c>
      <c r="I101" s="175"/>
      <c r="J101" s="103">
        <f>J102</f>
        <v>500</v>
      </c>
      <c r="K101" s="50"/>
      <c r="L101" s="37"/>
    </row>
    <row r="102" spans="1:12" s="47" customFormat="1" ht="98.25" customHeight="1">
      <c r="A102" s="88"/>
      <c r="B102" s="176" t="s">
        <v>337</v>
      </c>
      <c r="C102" s="84">
        <v>992</v>
      </c>
      <c r="D102" s="85" t="s">
        <v>113</v>
      </c>
      <c r="E102" s="85" t="s">
        <v>120</v>
      </c>
      <c r="F102" s="166" t="s">
        <v>290</v>
      </c>
      <c r="G102" s="167" t="s">
        <v>158</v>
      </c>
      <c r="H102" s="168" t="s">
        <v>336</v>
      </c>
      <c r="I102" s="165"/>
      <c r="J102" s="103">
        <f>J103</f>
        <v>500</v>
      </c>
      <c r="K102" s="41"/>
    </row>
    <row r="103" spans="1:12" s="47" customFormat="1" ht="31.5">
      <c r="A103" s="88"/>
      <c r="B103" s="169" t="s">
        <v>215</v>
      </c>
      <c r="C103" s="84">
        <v>992</v>
      </c>
      <c r="D103" s="85" t="s">
        <v>113</v>
      </c>
      <c r="E103" s="85" t="s">
        <v>120</v>
      </c>
      <c r="F103" s="166" t="s">
        <v>290</v>
      </c>
      <c r="G103" s="167" t="s">
        <v>158</v>
      </c>
      <c r="H103" s="168" t="s">
        <v>336</v>
      </c>
      <c r="I103" s="165" t="s">
        <v>216</v>
      </c>
      <c r="J103" s="103">
        <v>500</v>
      </c>
      <c r="K103" s="41"/>
    </row>
    <row r="104" spans="1:12" s="47" customFormat="1" ht="63">
      <c r="A104" s="88"/>
      <c r="B104" s="86" t="s">
        <v>294</v>
      </c>
      <c r="C104" s="102">
        <v>992</v>
      </c>
      <c r="D104" s="85" t="s">
        <v>113</v>
      </c>
      <c r="E104" s="85" t="s">
        <v>120</v>
      </c>
      <c r="F104" s="166" t="s">
        <v>227</v>
      </c>
      <c r="G104" s="167" t="s">
        <v>207</v>
      </c>
      <c r="H104" s="168" t="s">
        <v>208</v>
      </c>
      <c r="I104" s="165"/>
      <c r="J104" s="103">
        <f>J105</f>
        <v>7849.1770800000004</v>
      </c>
      <c r="K104" s="41"/>
    </row>
    <row r="105" spans="1:12" s="47" customFormat="1" ht="51" customHeight="1">
      <c r="A105" s="88"/>
      <c r="B105" s="86" t="s">
        <v>435</v>
      </c>
      <c r="C105" s="102">
        <v>992</v>
      </c>
      <c r="D105" s="85" t="s">
        <v>113</v>
      </c>
      <c r="E105" s="85" t="s">
        <v>120</v>
      </c>
      <c r="F105" s="166" t="s">
        <v>227</v>
      </c>
      <c r="G105" s="167" t="s">
        <v>157</v>
      </c>
      <c r="H105" s="168" t="s">
        <v>208</v>
      </c>
      <c r="I105" s="165"/>
      <c r="J105" s="103">
        <f>J106+J108</f>
        <v>7849.1770800000004</v>
      </c>
      <c r="K105" s="41"/>
    </row>
    <row r="106" spans="1:12" s="47" customFormat="1" ht="78.75">
      <c r="A106" s="88"/>
      <c r="B106" s="86" t="s">
        <v>335</v>
      </c>
      <c r="C106" s="102">
        <v>992</v>
      </c>
      <c r="D106" s="85" t="s">
        <v>113</v>
      </c>
      <c r="E106" s="85" t="s">
        <v>120</v>
      </c>
      <c r="F106" s="166" t="s">
        <v>227</v>
      </c>
      <c r="G106" s="167" t="s">
        <v>157</v>
      </c>
      <c r="H106" s="168" t="s">
        <v>334</v>
      </c>
      <c r="I106" s="165"/>
      <c r="J106" s="103">
        <f>J107</f>
        <v>360.17707999999999</v>
      </c>
      <c r="K106" s="41"/>
    </row>
    <row r="107" spans="1:12" s="47" customFormat="1" ht="15.75">
      <c r="A107" s="88"/>
      <c r="B107" s="91" t="s">
        <v>217</v>
      </c>
      <c r="C107" s="102">
        <v>992</v>
      </c>
      <c r="D107" s="85" t="s">
        <v>113</v>
      </c>
      <c r="E107" s="85" t="s">
        <v>120</v>
      </c>
      <c r="F107" s="166" t="s">
        <v>227</v>
      </c>
      <c r="G107" s="167" t="s">
        <v>157</v>
      </c>
      <c r="H107" s="168" t="s">
        <v>334</v>
      </c>
      <c r="I107" s="165" t="s">
        <v>216</v>
      </c>
      <c r="J107" s="103">
        <v>360.17707999999999</v>
      </c>
      <c r="K107" s="41"/>
      <c r="L107" s="51">
        <v>360.17707999999999</v>
      </c>
    </row>
    <row r="108" spans="1:12" s="47" customFormat="1" ht="47.25">
      <c r="A108" s="88"/>
      <c r="B108" s="86" t="s">
        <v>242</v>
      </c>
      <c r="C108" s="102">
        <v>992</v>
      </c>
      <c r="D108" s="85" t="s">
        <v>113</v>
      </c>
      <c r="E108" s="85" t="s">
        <v>120</v>
      </c>
      <c r="F108" s="166" t="s">
        <v>227</v>
      </c>
      <c r="G108" s="167" t="s">
        <v>157</v>
      </c>
      <c r="H108" s="168" t="s">
        <v>450</v>
      </c>
      <c r="I108" s="165"/>
      <c r="J108" s="103">
        <f>J109</f>
        <v>7489</v>
      </c>
      <c r="K108" s="41"/>
    </row>
    <row r="109" spans="1:12" s="47" customFormat="1" ht="15.75">
      <c r="A109" s="88"/>
      <c r="B109" s="91" t="s">
        <v>217</v>
      </c>
      <c r="C109" s="102">
        <v>992</v>
      </c>
      <c r="D109" s="85" t="s">
        <v>113</v>
      </c>
      <c r="E109" s="85" t="s">
        <v>120</v>
      </c>
      <c r="F109" s="166" t="s">
        <v>227</v>
      </c>
      <c r="G109" s="167" t="s">
        <v>157</v>
      </c>
      <c r="H109" s="168" t="s">
        <v>450</v>
      </c>
      <c r="I109" s="165" t="s">
        <v>216</v>
      </c>
      <c r="J109" s="103">
        <v>7489</v>
      </c>
      <c r="K109" s="41"/>
      <c r="L109" s="51">
        <v>360.17707999999999</v>
      </c>
    </row>
    <row r="110" spans="1:12" ht="31.5">
      <c r="A110" s="88"/>
      <c r="B110" s="169" t="s">
        <v>69</v>
      </c>
      <c r="C110" s="84">
        <v>992</v>
      </c>
      <c r="D110" s="85" t="s">
        <v>113</v>
      </c>
      <c r="E110" s="85" t="s">
        <v>122</v>
      </c>
      <c r="F110" s="166"/>
      <c r="G110" s="167"/>
      <c r="H110" s="168"/>
      <c r="I110" s="165"/>
      <c r="J110" s="103">
        <f>J111</f>
        <v>40</v>
      </c>
      <c r="K110" s="50"/>
      <c r="L110" s="263"/>
    </row>
    <row r="111" spans="1:12" ht="51" customHeight="1">
      <c r="A111" s="88"/>
      <c r="B111" s="169" t="s">
        <v>395</v>
      </c>
      <c r="C111" s="84">
        <v>992</v>
      </c>
      <c r="D111" s="85" t="s">
        <v>113</v>
      </c>
      <c r="E111" s="85" t="s">
        <v>122</v>
      </c>
      <c r="F111" s="166" t="s">
        <v>117</v>
      </c>
      <c r="G111" s="167" t="s">
        <v>207</v>
      </c>
      <c r="H111" s="168" t="s">
        <v>208</v>
      </c>
      <c r="I111" s="165"/>
      <c r="J111" s="103">
        <f>J112+J115</f>
        <v>40</v>
      </c>
      <c r="K111" s="50"/>
      <c r="L111" s="263"/>
    </row>
    <row r="112" spans="1:12" ht="47.25">
      <c r="A112" s="88"/>
      <c r="B112" s="86" t="s">
        <v>338</v>
      </c>
      <c r="C112" s="84">
        <v>992</v>
      </c>
      <c r="D112" s="85" t="s">
        <v>113</v>
      </c>
      <c r="E112" s="85" t="s">
        <v>122</v>
      </c>
      <c r="F112" s="166" t="s">
        <v>117</v>
      </c>
      <c r="G112" s="167" t="s">
        <v>209</v>
      </c>
      <c r="H112" s="168" t="s">
        <v>208</v>
      </c>
      <c r="I112" s="165"/>
      <c r="J112" s="103">
        <f>J113</f>
        <v>20</v>
      </c>
      <c r="K112" s="50"/>
      <c r="L112" s="263"/>
    </row>
    <row r="113" spans="1:12" ht="31.5">
      <c r="A113" s="88"/>
      <c r="B113" s="86" t="s">
        <v>300</v>
      </c>
      <c r="C113" s="84">
        <v>992</v>
      </c>
      <c r="D113" s="85" t="s">
        <v>113</v>
      </c>
      <c r="E113" s="85" t="s">
        <v>122</v>
      </c>
      <c r="F113" s="166" t="s">
        <v>117</v>
      </c>
      <c r="G113" s="167" t="s">
        <v>209</v>
      </c>
      <c r="H113" s="168" t="s">
        <v>339</v>
      </c>
      <c r="I113" s="165"/>
      <c r="J113" s="103">
        <f>J114</f>
        <v>20</v>
      </c>
      <c r="K113" s="50"/>
      <c r="L113" s="263"/>
    </row>
    <row r="114" spans="1:12" s="47" customFormat="1" ht="31.5">
      <c r="A114" s="88"/>
      <c r="B114" s="169" t="s">
        <v>215</v>
      </c>
      <c r="C114" s="84">
        <v>992</v>
      </c>
      <c r="D114" s="85" t="s">
        <v>113</v>
      </c>
      <c r="E114" s="85" t="s">
        <v>122</v>
      </c>
      <c r="F114" s="166" t="s">
        <v>117</v>
      </c>
      <c r="G114" s="167" t="s">
        <v>209</v>
      </c>
      <c r="H114" s="168" t="s">
        <v>339</v>
      </c>
      <c r="I114" s="165" t="s">
        <v>216</v>
      </c>
      <c r="J114" s="103">
        <v>20</v>
      </c>
      <c r="K114" s="41"/>
      <c r="L114" s="51"/>
    </row>
    <row r="115" spans="1:12" ht="31.5">
      <c r="A115" s="88"/>
      <c r="B115" s="86" t="s">
        <v>403</v>
      </c>
      <c r="C115" s="84">
        <v>992</v>
      </c>
      <c r="D115" s="85" t="s">
        <v>113</v>
      </c>
      <c r="E115" s="85" t="s">
        <v>122</v>
      </c>
      <c r="F115" s="166" t="s">
        <v>117</v>
      </c>
      <c r="G115" s="167" t="s">
        <v>158</v>
      </c>
      <c r="H115" s="168" t="s">
        <v>208</v>
      </c>
      <c r="I115" s="165"/>
      <c r="J115" s="103">
        <f>J116</f>
        <v>20</v>
      </c>
      <c r="K115" s="50"/>
      <c r="L115" s="263"/>
    </row>
    <row r="116" spans="1:12" ht="47.25">
      <c r="A116" s="88"/>
      <c r="B116" s="86" t="s">
        <v>340</v>
      </c>
      <c r="C116" s="84">
        <v>992</v>
      </c>
      <c r="D116" s="85" t="s">
        <v>113</v>
      </c>
      <c r="E116" s="85" t="s">
        <v>122</v>
      </c>
      <c r="F116" s="166" t="s">
        <v>117</v>
      </c>
      <c r="G116" s="167" t="s">
        <v>158</v>
      </c>
      <c r="H116" s="168" t="s">
        <v>341</v>
      </c>
      <c r="I116" s="165"/>
      <c r="J116" s="103">
        <f>J117</f>
        <v>20</v>
      </c>
      <c r="K116" s="50"/>
      <c r="L116" s="263"/>
    </row>
    <row r="117" spans="1:12" s="47" customFormat="1" ht="31.5">
      <c r="A117" s="88"/>
      <c r="B117" s="169" t="s">
        <v>215</v>
      </c>
      <c r="C117" s="84">
        <v>992</v>
      </c>
      <c r="D117" s="85" t="s">
        <v>113</v>
      </c>
      <c r="E117" s="85" t="s">
        <v>122</v>
      </c>
      <c r="F117" s="166" t="s">
        <v>117</v>
      </c>
      <c r="G117" s="167" t="s">
        <v>158</v>
      </c>
      <c r="H117" s="168" t="s">
        <v>341</v>
      </c>
      <c r="I117" s="165" t="s">
        <v>216</v>
      </c>
      <c r="J117" s="103">
        <v>20</v>
      </c>
      <c r="K117" s="41"/>
      <c r="L117" s="51"/>
    </row>
    <row r="118" spans="1:12" s="47" customFormat="1" ht="15.75">
      <c r="A118" s="88" t="s">
        <v>368</v>
      </c>
      <c r="B118" s="107" t="s">
        <v>72</v>
      </c>
      <c r="C118" s="84">
        <v>992</v>
      </c>
      <c r="D118" s="85" t="s">
        <v>123</v>
      </c>
      <c r="E118" s="85"/>
      <c r="F118" s="166"/>
      <c r="G118" s="167"/>
      <c r="H118" s="168"/>
      <c r="I118" s="165"/>
      <c r="J118" s="103">
        <f>J119+J128+J151+J164</f>
        <v>81420.814280000006</v>
      </c>
      <c r="K118" s="41"/>
      <c r="L118" s="51"/>
    </row>
    <row r="119" spans="1:12" s="47" customFormat="1" ht="15.75">
      <c r="A119" s="88"/>
      <c r="B119" s="107" t="s">
        <v>74</v>
      </c>
      <c r="C119" s="84">
        <v>992</v>
      </c>
      <c r="D119" s="85" t="s">
        <v>123</v>
      </c>
      <c r="E119" s="85" t="s">
        <v>111</v>
      </c>
      <c r="F119" s="166"/>
      <c r="G119" s="167"/>
      <c r="H119" s="168"/>
      <c r="I119" s="165"/>
      <c r="J119" s="103">
        <f>J120</f>
        <v>42162.180980000005</v>
      </c>
      <c r="K119" s="41"/>
      <c r="L119" s="51"/>
    </row>
    <row r="120" spans="1:12" s="47" customFormat="1" ht="78.75">
      <c r="A120" s="88"/>
      <c r="B120" s="91" t="s">
        <v>396</v>
      </c>
      <c r="C120" s="85" t="s">
        <v>124</v>
      </c>
      <c r="D120" s="85" t="s">
        <v>123</v>
      </c>
      <c r="E120" s="85" t="s">
        <v>111</v>
      </c>
      <c r="F120" s="166" t="s">
        <v>128</v>
      </c>
      <c r="G120" s="167" t="s">
        <v>207</v>
      </c>
      <c r="H120" s="168" t="s">
        <v>208</v>
      </c>
      <c r="I120" s="165"/>
      <c r="J120" s="109">
        <f>J121+J126</f>
        <v>42162.180980000005</v>
      </c>
      <c r="K120" s="46"/>
      <c r="L120" s="51"/>
    </row>
    <row r="121" spans="1:12" s="47" customFormat="1" ht="15.75">
      <c r="A121" s="88"/>
      <c r="B121" s="91" t="s">
        <v>74</v>
      </c>
      <c r="C121" s="85" t="s">
        <v>124</v>
      </c>
      <c r="D121" s="85" t="s">
        <v>123</v>
      </c>
      <c r="E121" s="85" t="s">
        <v>111</v>
      </c>
      <c r="F121" s="166" t="s">
        <v>128</v>
      </c>
      <c r="G121" s="167" t="s">
        <v>159</v>
      </c>
      <c r="H121" s="168" t="s">
        <v>208</v>
      </c>
      <c r="I121" s="165"/>
      <c r="J121" s="109">
        <f>J124+J122</f>
        <v>41689.680980000005</v>
      </c>
      <c r="K121" s="46"/>
      <c r="L121" s="51"/>
    </row>
    <row r="122" spans="1:12" s="53" customFormat="1" ht="67.5" customHeight="1">
      <c r="A122" s="88"/>
      <c r="B122" s="91" t="s">
        <v>238</v>
      </c>
      <c r="C122" s="84">
        <v>992</v>
      </c>
      <c r="D122" s="85" t="s">
        <v>123</v>
      </c>
      <c r="E122" s="85" t="s">
        <v>111</v>
      </c>
      <c r="F122" s="166" t="s">
        <v>128</v>
      </c>
      <c r="G122" s="167" t="s">
        <v>159</v>
      </c>
      <c r="H122" s="168" t="s">
        <v>451</v>
      </c>
      <c r="I122" s="174"/>
      <c r="J122" s="103">
        <f>J123</f>
        <v>21712</v>
      </c>
      <c r="K122" s="52"/>
      <c r="L122" s="52"/>
    </row>
    <row r="123" spans="1:12" s="53" customFormat="1" ht="47.25">
      <c r="A123" s="88"/>
      <c r="B123" s="169" t="s">
        <v>229</v>
      </c>
      <c r="C123" s="84">
        <v>992</v>
      </c>
      <c r="D123" s="85" t="s">
        <v>123</v>
      </c>
      <c r="E123" s="85" t="s">
        <v>111</v>
      </c>
      <c r="F123" s="166" t="s">
        <v>128</v>
      </c>
      <c r="G123" s="167" t="s">
        <v>159</v>
      </c>
      <c r="H123" s="168" t="s">
        <v>451</v>
      </c>
      <c r="I123" s="165" t="s">
        <v>230</v>
      </c>
      <c r="J123" s="103">
        <v>21712</v>
      </c>
      <c r="K123" s="52"/>
      <c r="L123" s="52"/>
    </row>
    <row r="124" spans="1:12" s="53" customFormat="1" ht="54.75" customHeight="1">
      <c r="A124" s="88"/>
      <c r="B124" s="91" t="s">
        <v>453</v>
      </c>
      <c r="C124" s="84">
        <v>992</v>
      </c>
      <c r="D124" s="85" t="s">
        <v>123</v>
      </c>
      <c r="E124" s="85" t="s">
        <v>111</v>
      </c>
      <c r="F124" s="166" t="s">
        <v>128</v>
      </c>
      <c r="G124" s="167" t="s">
        <v>159</v>
      </c>
      <c r="H124" s="244" t="s">
        <v>452</v>
      </c>
      <c r="I124" s="174"/>
      <c r="J124" s="103">
        <f>J125</f>
        <v>19977.680980000001</v>
      </c>
      <c r="K124" s="52"/>
      <c r="L124" s="52"/>
    </row>
    <row r="125" spans="1:12" s="53" customFormat="1" ht="47.25">
      <c r="A125" s="88"/>
      <c r="B125" s="169" t="s">
        <v>229</v>
      </c>
      <c r="C125" s="84">
        <v>992</v>
      </c>
      <c r="D125" s="85" t="s">
        <v>123</v>
      </c>
      <c r="E125" s="85" t="s">
        <v>111</v>
      </c>
      <c r="F125" s="166" t="s">
        <v>128</v>
      </c>
      <c r="G125" s="167" t="s">
        <v>159</v>
      </c>
      <c r="H125" s="244" t="s">
        <v>452</v>
      </c>
      <c r="I125" s="165" t="s">
        <v>230</v>
      </c>
      <c r="J125" s="103">
        <f>998.88098+18978.8</f>
        <v>19977.680980000001</v>
      </c>
      <c r="K125" s="52"/>
      <c r="L125" s="52"/>
    </row>
    <row r="126" spans="1:12" s="53" customFormat="1" ht="31.5">
      <c r="A126" s="88"/>
      <c r="B126" s="91" t="s">
        <v>343</v>
      </c>
      <c r="C126" s="84">
        <v>992</v>
      </c>
      <c r="D126" s="85" t="s">
        <v>123</v>
      </c>
      <c r="E126" s="85" t="s">
        <v>111</v>
      </c>
      <c r="F126" s="166" t="s">
        <v>128</v>
      </c>
      <c r="G126" s="167" t="s">
        <v>159</v>
      </c>
      <c r="H126" s="168" t="s">
        <v>286</v>
      </c>
      <c r="I126" s="174"/>
      <c r="J126" s="103">
        <f>J127</f>
        <v>472.5</v>
      </c>
      <c r="K126" s="52"/>
      <c r="L126" s="52"/>
    </row>
    <row r="127" spans="1:12" s="53" customFormat="1" ht="31.5">
      <c r="A127" s="88"/>
      <c r="B127" s="169" t="s">
        <v>215</v>
      </c>
      <c r="C127" s="84">
        <v>992</v>
      </c>
      <c r="D127" s="85" t="s">
        <v>123</v>
      </c>
      <c r="E127" s="85" t="s">
        <v>111</v>
      </c>
      <c r="F127" s="166" t="s">
        <v>128</v>
      </c>
      <c r="G127" s="167" t="s">
        <v>159</v>
      </c>
      <c r="H127" s="168" t="s">
        <v>286</v>
      </c>
      <c r="I127" s="165" t="s">
        <v>216</v>
      </c>
      <c r="J127" s="103">
        <v>472.5</v>
      </c>
      <c r="K127" s="52"/>
      <c r="L127" s="52"/>
    </row>
    <row r="128" spans="1:12" s="53" customFormat="1" ht="15.75">
      <c r="A128" s="88"/>
      <c r="B128" s="107" t="s">
        <v>76</v>
      </c>
      <c r="C128" s="84">
        <v>992</v>
      </c>
      <c r="D128" s="85" t="s">
        <v>123</v>
      </c>
      <c r="E128" s="85" t="s">
        <v>112</v>
      </c>
      <c r="F128" s="166"/>
      <c r="G128" s="167"/>
      <c r="H128" s="168"/>
      <c r="I128" s="165"/>
      <c r="J128" s="103">
        <f>J129+J139+J143</f>
        <v>5716.5463</v>
      </c>
      <c r="K128" s="50"/>
      <c r="L128" s="264"/>
    </row>
    <row r="129" spans="1:12" s="47" customFormat="1" ht="78.75">
      <c r="A129" s="88"/>
      <c r="B129" s="91" t="s">
        <v>396</v>
      </c>
      <c r="C129" s="85" t="s">
        <v>124</v>
      </c>
      <c r="D129" s="85" t="s">
        <v>123</v>
      </c>
      <c r="E129" s="85" t="s">
        <v>112</v>
      </c>
      <c r="F129" s="166" t="s">
        <v>128</v>
      </c>
      <c r="G129" s="167" t="s">
        <v>207</v>
      </c>
      <c r="H129" s="168" t="s">
        <v>208</v>
      </c>
      <c r="I129" s="165"/>
      <c r="J129" s="109">
        <f>J136+J130+J133</f>
        <v>1200</v>
      </c>
      <c r="K129" s="46"/>
      <c r="L129" s="51"/>
    </row>
    <row r="130" spans="1:12" s="47" customFormat="1" ht="47.25">
      <c r="A130" s="88"/>
      <c r="B130" s="91" t="s">
        <v>344</v>
      </c>
      <c r="C130" s="85" t="s">
        <v>124</v>
      </c>
      <c r="D130" s="85" t="s">
        <v>123</v>
      </c>
      <c r="E130" s="85" t="s">
        <v>112</v>
      </c>
      <c r="F130" s="166" t="s">
        <v>128</v>
      </c>
      <c r="G130" s="167" t="s">
        <v>209</v>
      </c>
      <c r="H130" s="168" t="s">
        <v>208</v>
      </c>
      <c r="I130" s="165"/>
      <c r="J130" s="109">
        <f>J131</f>
        <v>100</v>
      </c>
      <c r="K130" s="46"/>
      <c r="L130" s="51"/>
    </row>
    <row r="131" spans="1:12" s="47" customFormat="1" ht="63">
      <c r="A131" s="88"/>
      <c r="B131" s="91" t="s">
        <v>345</v>
      </c>
      <c r="C131" s="85" t="s">
        <v>124</v>
      </c>
      <c r="D131" s="85" t="s">
        <v>123</v>
      </c>
      <c r="E131" s="85" t="s">
        <v>112</v>
      </c>
      <c r="F131" s="166" t="s">
        <v>128</v>
      </c>
      <c r="G131" s="167" t="s">
        <v>209</v>
      </c>
      <c r="H131" s="168" t="s">
        <v>284</v>
      </c>
      <c r="I131" s="165"/>
      <c r="J131" s="110">
        <f>J132</f>
        <v>100</v>
      </c>
      <c r="K131" s="41"/>
      <c r="L131" s="51"/>
    </row>
    <row r="132" spans="1:12" s="47" customFormat="1" ht="31.5">
      <c r="A132" s="88"/>
      <c r="B132" s="169" t="s">
        <v>215</v>
      </c>
      <c r="C132" s="85" t="s">
        <v>124</v>
      </c>
      <c r="D132" s="85" t="s">
        <v>123</v>
      </c>
      <c r="E132" s="85" t="s">
        <v>112</v>
      </c>
      <c r="F132" s="166" t="s">
        <v>128</v>
      </c>
      <c r="G132" s="167" t="s">
        <v>209</v>
      </c>
      <c r="H132" s="168" t="s">
        <v>284</v>
      </c>
      <c r="I132" s="165" t="s">
        <v>216</v>
      </c>
      <c r="J132" s="110">
        <f>2100-2000</f>
        <v>100</v>
      </c>
      <c r="K132" s="41"/>
      <c r="L132" s="51"/>
    </row>
    <row r="133" spans="1:12" s="53" customFormat="1" ht="47.25">
      <c r="A133" s="88"/>
      <c r="B133" s="91" t="s">
        <v>346</v>
      </c>
      <c r="C133" s="84">
        <v>992</v>
      </c>
      <c r="D133" s="85" t="s">
        <v>123</v>
      </c>
      <c r="E133" s="85" t="s">
        <v>112</v>
      </c>
      <c r="F133" s="166" t="s">
        <v>128</v>
      </c>
      <c r="G133" s="167" t="s">
        <v>157</v>
      </c>
      <c r="H133" s="168" t="s">
        <v>208</v>
      </c>
      <c r="I133" s="165"/>
      <c r="J133" s="103">
        <f>J134</f>
        <v>100</v>
      </c>
      <c r="K133" s="50"/>
      <c r="L133" s="264"/>
    </row>
    <row r="134" spans="1:12" s="53" customFormat="1" ht="30" customHeight="1">
      <c r="A134" s="88"/>
      <c r="B134" s="86" t="s">
        <v>347</v>
      </c>
      <c r="C134" s="84">
        <v>992</v>
      </c>
      <c r="D134" s="85" t="s">
        <v>123</v>
      </c>
      <c r="E134" s="85" t="s">
        <v>112</v>
      </c>
      <c r="F134" s="166" t="s">
        <v>128</v>
      </c>
      <c r="G134" s="167" t="s">
        <v>157</v>
      </c>
      <c r="H134" s="168" t="s">
        <v>285</v>
      </c>
      <c r="I134" s="165"/>
      <c r="J134" s="103">
        <f>J135</f>
        <v>100</v>
      </c>
      <c r="K134" s="50"/>
      <c r="L134" s="264"/>
    </row>
    <row r="135" spans="1:12" s="53" customFormat="1" ht="47.25">
      <c r="A135" s="88"/>
      <c r="B135" s="86" t="s">
        <v>229</v>
      </c>
      <c r="C135" s="84">
        <v>992</v>
      </c>
      <c r="D135" s="85" t="s">
        <v>123</v>
      </c>
      <c r="E135" s="85" t="s">
        <v>112</v>
      </c>
      <c r="F135" s="166" t="s">
        <v>128</v>
      </c>
      <c r="G135" s="167" t="s">
        <v>157</v>
      </c>
      <c r="H135" s="168" t="s">
        <v>285</v>
      </c>
      <c r="I135" s="165" t="s">
        <v>230</v>
      </c>
      <c r="J135" s="103">
        <v>100</v>
      </c>
      <c r="K135" s="50"/>
      <c r="L135" s="264"/>
    </row>
    <row r="136" spans="1:12" s="47" customFormat="1" ht="15.75">
      <c r="A136" s="88"/>
      <c r="B136" s="91" t="s">
        <v>76</v>
      </c>
      <c r="C136" s="85" t="s">
        <v>124</v>
      </c>
      <c r="D136" s="85" t="s">
        <v>123</v>
      </c>
      <c r="E136" s="85" t="s">
        <v>112</v>
      </c>
      <c r="F136" s="166" t="s">
        <v>128</v>
      </c>
      <c r="G136" s="167" t="s">
        <v>160</v>
      </c>
      <c r="H136" s="168" t="s">
        <v>208</v>
      </c>
      <c r="I136" s="165"/>
      <c r="J136" s="109">
        <f>J137</f>
        <v>1000</v>
      </c>
      <c r="K136" s="46"/>
      <c r="L136" s="51"/>
    </row>
    <row r="137" spans="1:12" s="47" customFormat="1" ht="31.5">
      <c r="A137" s="88"/>
      <c r="B137" s="91" t="s">
        <v>427</v>
      </c>
      <c r="C137" s="85" t="s">
        <v>124</v>
      </c>
      <c r="D137" s="85" t="s">
        <v>123</v>
      </c>
      <c r="E137" s="85" t="s">
        <v>112</v>
      </c>
      <c r="F137" s="166" t="s">
        <v>128</v>
      </c>
      <c r="G137" s="167" t="s">
        <v>160</v>
      </c>
      <c r="H137" s="168" t="s">
        <v>426</v>
      </c>
      <c r="I137" s="165"/>
      <c r="J137" s="110">
        <f>J138</f>
        <v>1000</v>
      </c>
      <c r="K137" s="41"/>
      <c r="L137" s="51"/>
    </row>
    <row r="138" spans="1:12" s="47" customFormat="1" ht="31.5">
      <c r="A138" s="88"/>
      <c r="B138" s="169" t="s">
        <v>215</v>
      </c>
      <c r="C138" s="85" t="s">
        <v>124</v>
      </c>
      <c r="D138" s="85" t="s">
        <v>123</v>
      </c>
      <c r="E138" s="85" t="s">
        <v>112</v>
      </c>
      <c r="F138" s="166" t="s">
        <v>128</v>
      </c>
      <c r="G138" s="167" t="s">
        <v>160</v>
      </c>
      <c r="H138" s="168" t="s">
        <v>426</v>
      </c>
      <c r="I138" s="165" t="s">
        <v>216</v>
      </c>
      <c r="J138" s="110">
        <f>282+718</f>
        <v>1000</v>
      </c>
      <c r="K138" s="41"/>
      <c r="L138" s="51">
        <v>718</v>
      </c>
    </row>
    <row r="139" spans="1:12" s="47" customFormat="1" ht="78.75">
      <c r="A139" s="88"/>
      <c r="B139" s="91" t="s">
        <v>394</v>
      </c>
      <c r="C139" s="85" t="s">
        <v>124</v>
      </c>
      <c r="D139" s="85" t="s">
        <v>123</v>
      </c>
      <c r="E139" s="85" t="s">
        <v>112</v>
      </c>
      <c r="F139" s="166" t="s">
        <v>290</v>
      </c>
      <c r="G139" s="167" t="s">
        <v>207</v>
      </c>
      <c r="H139" s="168" t="s">
        <v>208</v>
      </c>
      <c r="I139" s="165"/>
      <c r="J139" s="109">
        <f>J140</f>
        <v>1367.2</v>
      </c>
      <c r="K139" s="46"/>
      <c r="L139" s="51"/>
    </row>
    <row r="140" spans="1:12" s="47" customFormat="1" ht="63">
      <c r="A140" s="88"/>
      <c r="B140" s="91" t="s">
        <v>301</v>
      </c>
      <c r="C140" s="85" t="s">
        <v>124</v>
      </c>
      <c r="D140" s="85" t="s">
        <v>123</v>
      </c>
      <c r="E140" s="85" t="s">
        <v>112</v>
      </c>
      <c r="F140" s="166" t="s">
        <v>290</v>
      </c>
      <c r="G140" s="167" t="s">
        <v>209</v>
      </c>
      <c r="H140" s="168" t="s">
        <v>208</v>
      </c>
      <c r="I140" s="165"/>
      <c r="J140" s="109">
        <f>J141</f>
        <v>1367.2</v>
      </c>
      <c r="K140" s="46"/>
      <c r="L140" s="51"/>
    </row>
    <row r="141" spans="1:12" s="47" customFormat="1" ht="116.25" customHeight="1">
      <c r="A141" s="88"/>
      <c r="B141" s="91" t="s">
        <v>349</v>
      </c>
      <c r="C141" s="85" t="s">
        <v>124</v>
      </c>
      <c r="D141" s="85" t="s">
        <v>123</v>
      </c>
      <c r="E141" s="85" t="s">
        <v>112</v>
      </c>
      <c r="F141" s="166" t="s">
        <v>290</v>
      </c>
      <c r="G141" s="167" t="s">
        <v>209</v>
      </c>
      <c r="H141" s="168" t="s">
        <v>348</v>
      </c>
      <c r="I141" s="165"/>
      <c r="J141" s="110">
        <f>J142</f>
        <v>1367.2</v>
      </c>
      <c r="K141" s="41"/>
      <c r="L141" s="51"/>
    </row>
    <row r="142" spans="1:12" s="47" customFormat="1" ht="47.25">
      <c r="A142" s="88"/>
      <c r="B142" s="169" t="s">
        <v>229</v>
      </c>
      <c r="C142" s="85" t="s">
        <v>124</v>
      </c>
      <c r="D142" s="85" t="s">
        <v>123</v>
      </c>
      <c r="E142" s="85" t="s">
        <v>112</v>
      </c>
      <c r="F142" s="166" t="s">
        <v>290</v>
      </c>
      <c r="G142" s="167" t="s">
        <v>209</v>
      </c>
      <c r="H142" s="168" t="s">
        <v>348</v>
      </c>
      <c r="I142" s="165" t="s">
        <v>230</v>
      </c>
      <c r="J142" s="110">
        <f>742.2+625</f>
        <v>1367.2</v>
      </c>
      <c r="K142" s="41"/>
      <c r="L142" s="51">
        <v>625</v>
      </c>
    </row>
    <row r="143" spans="1:12" s="47" customFormat="1" ht="63">
      <c r="A143" s="88"/>
      <c r="B143" s="86" t="s">
        <v>294</v>
      </c>
      <c r="C143" s="102">
        <v>992</v>
      </c>
      <c r="D143" s="85" t="s">
        <v>123</v>
      </c>
      <c r="E143" s="85" t="s">
        <v>112</v>
      </c>
      <c r="F143" s="166" t="s">
        <v>227</v>
      </c>
      <c r="G143" s="167" t="s">
        <v>207</v>
      </c>
      <c r="H143" s="168" t="s">
        <v>208</v>
      </c>
      <c r="I143" s="165"/>
      <c r="J143" s="103">
        <f>J144</f>
        <v>3149.3463000000002</v>
      </c>
      <c r="K143" s="41"/>
    </row>
    <row r="144" spans="1:12" s="47" customFormat="1" ht="51" customHeight="1">
      <c r="A144" s="88"/>
      <c r="B144" s="86" t="s">
        <v>435</v>
      </c>
      <c r="C144" s="102">
        <v>992</v>
      </c>
      <c r="D144" s="85" t="s">
        <v>123</v>
      </c>
      <c r="E144" s="85" t="s">
        <v>112</v>
      </c>
      <c r="F144" s="166" t="s">
        <v>227</v>
      </c>
      <c r="G144" s="167" t="s">
        <v>157</v>
      </c>
      <c r="H144" s="168" t="s">
        <v>208</v>
      </c>
      <c r="I144" s="165"/>
      <c r="J144" s="103">
        <f>J145+J147+J149</f>
        <v>3149.3463000000002</v>
      </c>
      <c r="K144" s="41"/>
    </row>
    <row r="145" spans="1:12" s="47" customFormat="1" ht="63">
      <c r="A145" s="88"/>
      <c r="B145" s="86" t="s">
        <v>345</v>
      </c>
      <c r="C145" s="102">
        <v>992</v>
      </c>
      <c r="D145" s="85" t="s">
        <v>123</v>
      </c>
      <c r="E145" s="85" t="s">
        <v>112</v>
      </c>
      <c r="F145" s="166" t="s">
        <v>227</v>
      </c>
      <c r="G145" s="167" t="s">
        <v>157</v>
      </c>
      <c r="H145" s="168" t="s">
        <v>284</v>
      </c>
      <c r="I145" s="165"/>
      <c r="J145" s="103">
        <f>J146</f>
        <v>2476.8582999999999</v>
      </c>
      <c r="K145" s="41"/>
    </row>
    <row r="146" spans="1:12" s="47" customFormat="1" ht="15.75">
      <c r="A146" s="88"/>
      <c r="B146" s="91" t="s">
        <v>217</v>
      </c>
      <c r="C146" s="102">
        <v>992</v>
      </c>
      <c r="D146" s="85" t="s">
        <v>123</v>
      </c>
      <c r="E146" s="85" t="s">
        <v>112</v>
      </c>
      <c r="F146" s="166" t="s">
        <v>227</v>
      </c>
      <c r="G146" s="167" t="s">
        <v>157</v>
      </c>
      <c r="H146" s="168" t="s">
        <v>284</v>
      </c>
      <c r="I146" s="165" t="s">
        <v>216</v>
      </c>
      <c r="J146" s="103">
        <f>429.7583+2047.1</f>
        <v>2476.8582999999999</v>
      </c>
      <c r="K146" s="41"/>
      <c r="L146" s="51">
        <f>429.7583+2047.1</f>
        <v>2476.8582999999999</v>
      </c>
    </row>
    <row r="147" spans="1:12" s="47" customFormat="1" ht="31.5">
      <c r="A147" s="88"/>
      <c r="B147" s="86" t="s">
        <v>427</v>
      </c>
      <c r="C147" s="102">
        <v>992</v>
      </c>
      <c r="D147" s="85" t="s">
        <v>123</v>
      </c>
      <c r="E147" s="85" t="s">
        <v>112</v>
      </c>
      <c r="F147" s="166" t="s">
        <v>227</v>
      </c>
      <c r="G147" s="167" t="s">
        <v>157</v>
      </c>
      <c r="H147" s="168" t="s">
        <v>426</v>
      </c>
      <c r="I147" s="165"/>
      <c r="J147" s="103">
        <f>J148</f>
        <v>119.688</v>
      </c>
      <c r="K147" s="41"/>
    </row>
    <row r="148" spans="1:12" s="47" customFormat="1" ht="15.75">
      <c r="A148" s="88"/>
      <c r="B148" s="91" t="s">
        <v>217</v>
      </c>
      <c r="C148" s="102">
        <v>992</v>
      </c>
      <c r="D148" s="85" t="s">
        <v>123</v>
      </c>
      <c r="E148" s="85" t="s">
        <v>112</v>
      </c>
      <c r="F148" s="166" t="s">
        <v>227</v>
      </c>
      <c r="G148" s="167" t="s">
        <v>157</v>
      </c>
      <c r="H148" s="168" t="s">
        <v>426</v>
      </c>
      <c r="I148" s="165" t="s">
        <v>216</v>
      </c>
      <c r="J148" s="103">
        <v>119.688</v>
      </c>
      <c r="K148" s="41"/>
      <c r="L148" s="51">
        <v>119.688</v>
      </c>
    </row>
    <row r="149" spans="1:12" s="47" customFormat="1" ht="31.5">
      <c r="A149" s="88"/>
      <c r="B149" s="86" t="s">
        <v>427</v>
      </c>
      <c r="C149" s="102">
        <v>992</v>
      </c>
      <c r="D149" s="85" t="s">
        <v>123</v>
      </c>
      <c r="E149" s="85" t="s">
        <v>112</v>
      </c>
      <c r="F149" s="166" t="s">
        <v>227</v>
      </c>
      <c r="G149" s="167" t="s">
        <v>157</v>
      </c>
      <c r="H149" s="168" t="s">
        <v>443</v>
      </c>
      <c r="I149" s="165"/>
      <c r="J149" s="103">
        <f>J150</f>
        <v>552.79999999999995</v>
      </c>
      <c r="K149" s="41"/>
    </row>
    <row r="150" spans="1:12" s="47" customFormat="1" ht="15.75">
      <c r="A150" s="88"/>
      <c r="B150" s="91" t="s">
        <v>217</v>
      </c>
      <c r="C150" s="102">
        <v>992</v>
      </c>
      <c r="D150" s="85" t="s">
        <v>123</v>
      </c>
      <c r="E150" s="85" t="s">
        <v>112</v>
      </c>
      <c r="F150" s="166" t="s">
        <v>227</v>
      </c>
      <c r="G150" s="167" t="s">
        <v>157</v>
      </c>
      <c r="H150" s="168" t="s">
        <v>443</v>
      </c>
      <c r="I150" s="165" t="s">
        <v>216</v>
      </c>
      <c r="J150" s="103">
        <v>552.79999999999995</v>
      </c>
      <c r="K150" s="41"/>
      <c r="L150" s="51">
        <v>119.688</v>
      </c>
    </row>
    <row r="151" spans="1:12" s="47" customFormat="1" ht="15.75">
      <c r="A151" s="88"/>
      <c r="B151" s="91" t="s">
        <v>78</v>
      </c>
      <c r="C151" s="84">
        <v>992</v>
      </c>
      <c r="D151" s="85" t="s">
        <v>123</v>
      </c>
      <c r="E151" s="85" t="s">
        <v>119</v>
      </c>
      <c r="F151" s="166"/>
      <c r="G151" s="167"/>
      <c r="H151" s="168"/>
      <c r="I151" s="165"/>
      <c r="J151" s="103">
        <f>J152+J160</f>
        <v>26906.287</v>
      </c>
      <c r="K151" s="41"/>
    </row>
    <row r="152" spans="1:12" s="47" customFormat="1" ht="78.75">
      <c r="A152" s="88"/>
      <c r="B152" s="91" t="s">
        <v>396</v>
      </c>
      <c r="C152" s="84">
        <v>992</v>
      </c>
      <c r="D152" s="85" t="s">
        <v>123</v>
      </c>
      <c r="E152" s="85" t="s">
        <v>119</v>
      </c>
      <c r="F152" s="166" t="s">
        <v>128</v>
      </c>
      <c r="G152" s="167" t="s">
        <v>207</v>
      </c>
      <c r="H152" s="168" t="s">
        <v>208</v>
      </c>
      <c r="I152" s="165"/>
      <c r="J152" s="103">
        <f>J153</f>
        <v>26691.5</v>
      </c>
      <c r="K152" s="41"/>
    </row>
    <row r="153" spans="1:12" s="47" customFormat="1" ht="15.75">
      <c r="A153" s="88"/>
      <c r="B153" s="91" t="s">
        <v>342</v>
      </c>
      <c r="C153" s="84">
        <v>992</v>
      </c>
      <c r="D153" s="85" t="s">
        <v>123</v>
      </c>
      <c r="E153" s="85" t="s">
        <v>119</v>
      </c>
      <c r="F153" s="166" t="s">
        <v>128</v>
      </c>
      <c r="G153" s="167" t="s">
        <v>161</v>
      </c>
      <c r="H153" s="168" t="s">
        <v>208</v>
      </c>
      <c r="I153" s="165"/>
      <c r="J153" s="103">
        <f>J154+J156+J158</f>
        <v>26691.5</v>
      </c>
      <c r="K153" s="41"/>
    </row>
    <row r="154" spans="1:12" s="47" customFormat="1" ht="15.75">
      <c r="A154" s="88"/>
      <c r="B154" s="91" t="s">
        <v>350</v>
      </c>
      <c r="C154" s="84">
        <v>992</v>
      </c>
      <c r="D154" s="85" t="s">
        <v>123</v>
      </c>
      <c r="E154" s="85" t="s">
        <v>119</v>
      </c>
      <c r="F154" s="166" t="s">
        <v>128</v>
      </c>
      <c r="G154" s="167" t="s">
        <v>161</v>
      </c>
      <c r="H154" s="244" t="s">
        <v>287</v>
      </c>
      <c r="I154" s="165"/>
      <c r="J154" s="103">
        <f>J155</f>
        <v>5721</v>
      </c>
      <c r="K154" s="41"/>
      <c r="L154" s="51"/>
    </row>
    <row r="155" spans="1:12" s="55" customFormat="1" ht="31.5">
      <c r="A155" s="88"/>
      <c r="B155" s="169" t="s">
        <v>215</v>
      </c>
      <c r="C155" s="84">
        <v>992</v>
      </c>
      <c r="D155" s="85" t="s">
        <v>123</v>
      </c>
      <c r="E155" s="85" t="s">
        <v>119</v>
      </c>
      <c r="F155" s="166" t="s">
        <v>128</v>
      </c>
      <c r="G155" s="167" t="s">
        <v>161</v>
      </c>
      <c r="H155" s="244" t="s">
        <v>287</v>
      </c>
      <c r="I155" s="165" t="s">
        <v>216</v>
      </c>
      <c r="J155" s="103">
        <f>6143-443+21</f>
        <v>5721</v>
      </c>
      <c r="K155" s="50"/>
      <c r="L155" s="51"/>
    </row>
    <row r="156" spans="1:12" s="47" customFormat="1" ht="15.75">
      <c r="A156" s="88"/>
      <c r="B156" s="91" t="s">
        <v>351</v>
      </c>
      <c r="C156" s="84">
        <v>992</v>
      </c>
      <c r="D156" s="85" t="s">
        <v>123</v>
      </c>
      <c r="E156" s="85" t="s">
        <v>119</v>
      </c>
      <c r="F156" s="166" t="s">
        <v>128</v>
      </c>
      <c r="G156" s="167" t="s">
        <v>161</v>
      </c>
      <c r="H156" s="244" t="s">
        <v>288</v>
      </c>
      <c r="I156" s="165"/>
      <c r="J156" s="103">
        <f>J157</f>
        <v>1081.8</v>
      </c>
      <c r="K156" s="41"/>
      <c r="L156" s="51"/>
    </row>
    <row r="157" spans="1:12" s="55" customFormat="1" ht="31.5">
      <c r="A157" s="88"/>
      <c r="B157" s="169" t="s">
        <v>215</v>
      </c>
      <c r="C157" s="84">
        <v>992</v>
      </c>
      <c r="D157" s="85" t="s">
        <v>123</v>
      </c>
      <c r="E157" s="85" t="s">
        <v>119</v>
      </c>
      <c r="F157" s="166" t="s">
        <v>128</v>
      </c>
      <c r="G157" s="167" t="s">
        <v>161</v>
      </c>
      <c r="H157" s="244" t="s">
        <v>288</v>
      </c>
      <c r="I157" s="165" t="s">
        <v>216</v>
      </c>
      <c r="J157" s="103">
        <f>1081.8-100+100</f>
        <v>1081.8</v>
      </c>
      <c r="K157" s="50"/>
      <c r="L157" s="51"/>
    </row>
    <row r="158" spans="1:12" s="47" customFormat="1" ht="15.75">
      <c r="A158" s="88"/>
      <c r="B158" s="91" t="s">
        <v>353</v>
      </c>
      <c r="C158" s="84">
        <v>992</v>
      </c>
      <c r="D158" s="85" t="s">
        <v>123</v>
      </c>
      <c r="E158" s="85" t="s">
        <v>119</v>
      </c>
      <c r="F158" s="166" t="s">
        <v>128</v>
      </c>
      <c r="G158" s="167" t="s">
        <v>161</v>
      </c>
      <c r="H158" s="244" t="s">
        <v>352</v>
      </c>
      <c r="I158" s="165"/>
      <c r="J158" s="103">
        <f>J159</f>
        <v>19888.7</v>
      </c>
      <c r="K158" s="41"/>
      <c r="L158" s="51"/>
    </row>
    <row r="159" spans="1:12" s="55" customFormat="1" ht="31.5">
      <c r="A159" s="88"/>
      <c r="B159" s="169" t="s">
        <v>215</v>
      </c>
      <c r="C159" s="84">
        <v>992</v>
      </c>
      <c r="D159" s="85" t="s">
        <v>123</v>
      </c>
      <c r="E159" s="85" t="s">
        <v>119</v>
      </c>
      <c r="F159" s="166" t="s">
        <v>128</v>
      </c>
      <c r="G159" s="167" t="s">
        <v>161</v>
      </c>
      <c r="H159" s="244" t="s">
        <v>352</v>
      </c>
      <c r="I159" s="165" t="s">
        <v>216</v>
      </c>
      <c r="J159" s="103">
        <f>17001.9-130-650-54+1413+2307.8</f>
        <v>19888.7</v>
      </c>
      <c r="K159" s="50"/>
      <c r="L159" s="51"/>
    </row>
    <row r="160" spans="1:12" s="55" customFormat="1" ht="63.75">
      <c r="A160" s="88"/>
      <c r="B160" s="86" t="s">
        <v>294</v>
      </c>
      <c r="C160" s="102">
        <v>992</v>
      </c>
      <c r="D160" s="85" t="s">
        <v>123</v>
      </c>
      <c r="E160" s="85" t="s">
        <v>119</v>
      </c>
      <c r="F160" s="166" t="s">
        <v>227</v>
      </c>
      <c r="G160" s="167" t="s">
        <v>207</v>
      </c>
      <c r="H160" s="168" t="s">
        <v>208</v>
      </c>
      <c r="I160" s="165"/>
      <c r="J160" s="103">
        <f>J161</f>
        <v>214.78700000000001</v>
      </c>
      <c r="K160" s="50"/>
      <c r="L160" s="51"/>
    </row>
    <row r="161" spans="1:12" s="55" customFormat="1" ht="51" customHeight="1">
      <c r="A161" s="88"/>
      <c r="B161" s="86" t="s">
        <v>435</v>
      </c>
      <c r="C161" s="102">
        <v>992</v>
      </c>
      <c r="D161" s="85" t="s">
        <v>123</v>
      </c>
      <c r="E161" s="85" t="s">
        <v>119</v>
      </c>
      <c r="F161" s="166" t="s">
        <v>227</v>
      </c>
      <c r="G161" s="167" t="s">
        <v>157</v>
      </c>
      <c r="H161" s="168" t="s">
        <v>208</v>
      </c>
      <c r="I161" s="165"/>
      <c r="J161" s="103">
        <f>J162</f>
        <v>214.78700000000001</v>
      </c>
      <c r="K161" s="50"/>
      <c r="L161" s="51"/>
    </row>
    <row r="162" spans="1:12" s="55" customFormat="1">
      <c r="A162" s="88"/>
      <c r="B162" s="86" t="s">
        <v>353</v>
      </c>
      <c r="C162" s="102">
        <v>992</v>
      </c>
      <c r="D162" s="85" t="s">
        <v>123</v>
      </c>
      <c r="E162" s="85" t="s">
        <v>119</v>
      </c>
      <c r="F162" s="166" t="s">
        <v>227</v>
      </c>
      <c r="G162" s="167" t="s">
        <v>157</v>
      </c>
      <c r="H162" s="168" t="s">
        <v>352</v>
      </c>
      <c r="I162" s="165"/>
      <c r="J162" s="103">
        <f>J163</f>
        <v>214.78700000000001</v>
      </c>
      <c r="K162" s="50"/>
      <c r="L162" s="51"/>
    </row>
    <row r="163" spans="1:12" s="55" customFormat="1">
      <c r="A163" s="88"/>
      <c r="B163" s="91" t="s">
        <v>217</v>
      </c>
      <c r="C163" s="102">
        <v>992</v>
      </c>
      <c r="D163" s="85" t="s">
        <v>123</v>
      </c>
      <c r="E163" s="85" t="s">
        <v>119</v>
      </c>
      <c r="F163" s="166" t="s">
        <v>227</v>
      </c>
      <c r="G163" s="167" t="s">
        <v>157</v>
      </c>
      <c r="H163" s="168" t="s">
        <v>352</v>
      </c>
      <c r="I163" s="165" t="s">
        <v>216</v>
      </c>
      <c r="J163" s="103">
        <v>214.78700000000001</v>
      </c>
      <c r="K163" s="50"/>
      <c r="L163" s="51">
        <v>214.78700000000001</v>
      </c>
    </row>
    <row r="164" spans="1:12" s="55" customFormat="1" ht="31.5">
      <c r="A164" s="88"/>
      <c r="B164" s="91" t="s">
        <v>80</v>
      </c>
      <c r="C164" s="84">
        <v>992</v>
      </c>
      <c r="D164" s="85" t="s">
        <v>123</v>
      </c>
      <c r="E164" s="85" t="s">
        <v>123</v>
      </c>
      <c r="F164" s="166"/>
      <c r="G164" s="167"/>
      <c r="H164" s="168"/>
      <c r="I164" s="165"/>
      <c r="J164" s="103">
        <f>J165</f>
        <v>6635.8</v>
      </c>
      <c r="K164" s="50"/>
      <c r="L164" s="47"/>
    </row>
    <row r="165" spans="1:12" s="55" customFormat="1" ht="78.75">
      <c r="A165" s="88"/>
      <c r="B165" s="91" t="s">
        <v>396</v>
      </c>
      <c r="C165" s="84">
        <v>992</v>
      </c>
      <c r="D165" s="85" t="s">
        <v>123</v>
      </c>
      <c r="E165" s="85" t="s">
        <v>123</v>
      </c>
      <c r="F165" s="166" t="s">
        <v>128</v>
      </c>
      <c r="G165" s="167" t="s">
        <v>207</v>
      </c>
      <c r="H165" s="168" t="s">
        <v>208</v>
      </c>
      <c r="I165" s="165"/>
      <c r="J165" s="103">
        <f>J167</f>
        <v>6635.8</v>
      </c>
      <c r="K165" s="50"/>
      <c r="L165" s="47"/>
    </row>
    <row r="166" spans="1:12" s="55" customFormat="1" ht="31.5">
      <c r="A166" s="88"/>
      <c r="B166" s="91" t="s">
        <v>313</v>
      </c>
      <c r="C166" s="84">
        <v>992</v>
      </c>
      <c r="D166" s="85" t="s">
        <v>123</v>
      </c>
      <c r="E166" s="85" t="s">
        <v>123</v>
      </c>
      <c r="F166" s="166" t="s">
        <v>128</v>
      </c>
      <c r="G166" s="167" t="s">
        <v>158</v>
      </c>
      <c r="H166" s="168" t="s">
        <v>208</v>
      </c>
      <c r="I166" s="165"/>
      <c r="J166" s="103">
        <f>J167</f>
        <v>6635.8</v>
      </c>
      <c r="K166" s="50"/>
      <c r="L166" s="47"/>
    </row>
    <row r="167" spans="1:12" s="55" customFormat="1" ht="94.5">
      <c r="A167" s="88"/>
      <c r="B167" s="91" t="s">
        <v>325</v>
      </c>
      <c r="C167" s="84">
        <v>992</v>
      </c>
      <c r="D167" s="85" t="s">
        <v>123</v>
      </c>
      <c r="E167" s="85" t="s">
        <v>123</v>
      </c>
      <c r="F167" s="166" t="s">
        <v>128</v>
      </c>
      <c r="G167" s="167" t="s">
        <v>158</v>
      </c>
      <c r="H167" s="168" t="s">
        <v>228</v>
      </c>
      <c r="I167" s="165"/>
      <c r="J167" s="103">
        <f>J168+J169+J170</f>
        <v>6635.8</v>
      </c>
      <c r="K167" s="50"/>
      <c r="L167" s="47"/>
    </row>
    <row r="168" spans="1:12" s="55" customFormat="1" ht="94.5">
      <c r="A168" s="88"/>
      <c r="B168" s="169" t="s">
        <v>212</v>
      </c>
      <c r="C168" s="84">
        <v>992</v>
      </c>
      <c r="D168" s="85" t="s">
        <v>123</v>
      </c>
      <c r="E168" s="85" t="s">
        <v>123</v>
      </c>
      <c r="F168" s="166" t="s">
        <v>128</v>
      </c>
      <c r="G168" s="167" t="s">
        <v>158</v>
      </c>
      <c r="H168" s="168" t="s">
        <v>228</v>
      </c>
      <c r="I168" s="165" t="s">
        <v>213</v>
      </c>
      <c r="J168" s="103">
        <f>7705.3-2000</f>
        <v>5705.3</v>
      </c>
      <c r="K168" s="50"/>
      <c r="L168" s="51">
        <v>-2000</v>
      </c>
    </row>
    <row r="169" spans="1:12" s="55" customFormat="1" ht="31.5">
      <c r="A169" s="88"/>
      <c r="B169" s="169" t="s">
        <v>215</v>
      </c>
      <c r="C169" s="84">
        <v>992</v>
      </c>
      <c r="D169" s="85" t="s">
        <v>123</v>
      </c>
      <c r="E169" s="85" t="s">
        <v>123</v>
      </c>
      <c r="F169" s="166" t="s">
        <v>128</v>
      </c>
      <c r="G169" s="167" t="s">
        <v>158</v>
      </c>
      <c r="H169" s="168" t="s">
        <v>228</v>
      </c>
      <c r="I169" s="165" t="s">
        <v>216</v>
      </c>
      <c r="J169" s="103">
        <f>1121.5-137-100</f>
        <v>884.5</v>
      </c>
      <c r="K169" s="50">
        <v>-100</v>
      </c>
      <c r="L169" s="47"/>
    </row>
    <row r="170" spans="1:12" s="47" customFormat="1" ht="15.75">
      <c r="A170" s="95"/>
      <c r="B170" s="91" t="s">
        <v>217</v>
      </c>
      <c r="C170" s="84">
        <v>992</v>
      </c>
      <c r="D170" s="85" t="s">
        <v>123</v>
      </c>
      <c r="E170" s="85" t="s">
        <v>123</v>
      </c>
      <c r="F170" s="166" t="s">
        <v>128</v>
      </c>
      <c r="G170" s="167" t="s">
        <v>158</v>
      </c>
      <c r="H170" s="168" t="s">
        <v>228</v>
      </c>
      <c r="I170" s="165" t="s">
        <v>218</v>
      </c>
      <c r="J170" s="103">
        <v>46</v>
      </c>
      <c r="K170" s="48"/>
    </row>
    <row r="171" spans="1:12" ht="15.75">
      <c r="A171" s="88" t="s">
        <v>369</v>
      </c>
      <c r="B171" s="99" t="s">
        <v>83</v>
      </c>
      <c r="C171" s="84">
        <v>992</v>
      </c>
      <c r="D171" s="85" t="s">
        <v>125</v>
      </c>
      <c r="E171" s="85"/>
      <c r="F171" s="166"/>
      <c r="G171" s="167"/>
      <c r="H171" s="168"/>
      <c r="I171" s="165"/>
      <c r="J171" s="103">
        <f>J172</f>
        <v>2994.5</v>
      </c>
      <c r="K171" s="41"/>
      <c r="L171" s="37"/>
    </row>
    <row r="172" spans="1:12" s="47" customFormat="1" ht="31.5">
      <c r="A172" s="88"/>
      <c r="B172" s="86" t="s">
        <v>85</v>
      </c>
      <c r="C172" s="84">
        <v>992</v>
      </c>
      <c r="D172" s="85" t="s">
        <v>125</v>
      </c>
      <c r="E172" s="85" t="s">
        <v>125</v>
      </c>
      <c r="F172" s="166"/>
      <c r="G172" s="167"/>
      <c r="H172" s="168"/>
      <c r="I172" s="165"/>
      <c r="J172" s="103">
        <f>J173</f>
        <v>2994.5</v>
      </c>
      <c r="K172" s="41"/>
    </row>
    <row r="173" spans="1:12" s="47" customFormat="1" ht="47.25">
      <c r="A173" s="88"/>
      <c r="B173" s="91" t="s">
        <v>397</v>
      </c>
      <c r="C173" s="84">
        <v>992</v>
      </c>
      <c r="D173" s="85" t="s">
        <v>125</v>
      </c>
      <c r="E173" s="85" t="s">
        <v>125</v>
      </c>
      <c r="F173" s="166" t="s">
        <v>123</v>
      </c>
      <c r="G173" s="167" t="s">
        <v>207</v>
      </c>
      <c r="H173" s="168" t="s">
        <v>208</v>
      </c>
      <c r="I173" s="165"/>
      <c r="J173" s="103">
        <f>J174+J177+J181+J184</f>
        <v>2994.5</v>
      </c>
      <c r="K173" s="41"/>
    </row>
    <row r="174" spans="1:12" s="47" customFormat="1" ht="15.75">
      <c r="A174" s="88"/>
      <c r="B174" s="91" t="s">
        <v>354</v>
      </c>
      <c r="C174" s="84">
        <v>992</v>
      </c>
      <c r="D174" s="85" t="s">
        <v>125</v>
      </c>
      <c r="E174" s="85" t="s">
        <v>125</v>
      </c>
      <c r="F174" s="166" t="s">
        <v>123</v>
      </c>
      <c r="G174" s="167" t="s">
        <v>209</v>
      </c>
      <c r="H174" s="168" t="s">
        <v>208</v>
      </c>
      <c r="I174" s="165"/>
      <c r="J174" s="103">
        <f>J175</f>
        <v>150</v>
      </c>
      <c r="K174" s="41"/>
    </row>
    <row r="175" spans="1:12" s="47" customFormat="1" ht="63">
      <c r="A175" s="88"/>
      <c r="B175" s="86" t="s">
        <v>404</v>
      </c>
      <c r="C175" s="84">
        <v>992</v>
      </c>
      <c r="D175" s="85" t="s">
        <v>125</v>
      </c>
      <c r="E175" s="85" t="s">
        <v>125</v>
      </c>
      <c r="F175" s="166" t="s">
        <v>123</v>
      </c>
      <c r="G175" s="167" t="s">
        <v>209</v>
      </c>
      <c r="H175" s="168" t="s">
        <v>279</v>
      </c>
      <c r="I175" s="165"/>
      <c r="J175" s="103">
        <f>J176</f>
        <v>150</v>
      </c>
      <c r="K175" s="41"/>
    </row>
    <row r="176" spans="1:12" s="47" customFormat="1" ht="31.5">
      <c r="A176" s="88"/>
      <c r="B176" s="169" t="s">
        <v>215</v>
      </c>
      <c r="C176" s="84">
        <v>992</v>
      </c>
      <c r="D176" s="85" t="s">
        <v>125</v>
      </c>
      <c r="E176" s="85" t="s">
        <v>125</v>
      </c>
      <c r="F176" s="166" t="s">
        <v>123</v>
      </c>
      <c r="G176" s="167" t="s">
        <v>209</v>
      </c>
      <c r="H176" s="168" t="s">
        <v>279</v>
      </c>
      <c r="I176" s="165" t="s">
        <v>216</v>
      </c>
      <c r="J176" s="103">
        <v>150</v>
      </c>
      <c r="K176" s="41"/>
    </row>
    <row r="177" spans="1:12" s="47" customFormat="1" ht="15.75">
      <c r="A177" s="88"/>
      <c r="B177" s="91" t="s">
        <v>302</v>
      </c>
      <c r="C177" s="84">
        <v>992</v>
      </c>
      <c r="D177" s="85" t="s">
        <v>125</v>
      </c>
      <c r="E177" s="85" t="s">
        <v>125</v>
      </c>
      <c r="F177" s="166" t="s">
        <v>123</v>
      </c>
      <c r="G177" s="167" t="s">
        <v>158</v>
      </c>
      <c r="H177" s="168" t="s">
        <v>208</v>
      </c>
      <c r="I177" s="165"/>
      <c r="J177" s="103">
        <f>J178</f>
        <v>400</v>
      </c>
      <c r="K177" s="41"/>
    </row>
    <row r="178" spans="1:12" s="47" customFormat="1" ht="63">
      <c r="A178" s="88"/>
      <c r="B178" s="86" t="s">
        <v>404</v>
      </c>
      <c r="C178" s="84">
        <v>992</v>
      </c>
      <c r="D178" s="85" t="s">
        <v>125</v>
      </c>
      <c r="E178" s="85" t="s">
        <v>125</v>
      </c>
      <c r="F178" s="166" t="s">
        <v>123</v>
      </c>
      <c r="G178" s="167" t="s">
        <v>158</v>
      </c>
      <c r="H178" s="168" t="s">
        <v>279</v>
      </c>
      <c r="I178" s="165"/>
      <c r="J178" s="103">
        <f>J179+J180</f>
        <v>400</v>
      </c>
      <c r="K178" s="41"/>
    </row>
    <row r="179" spans="1:12" s="47" customFormat="1" ht="94.5">
      <c r="A179" s="88"/>
      <c r="B179" s="169" t="s">
        <v>212</v>
      </c>
      <c r="C179" s="84">
        <v>992</v>
      </c>
      <c r="D179" s="85" t="s">
        <v>125</v>
      </c>
      <c r="E179" s="85" t="s">
        <v>125</v>
      </c>
      <c r="F179" s="166" t="s">
        <v>123</v>
      </c>
      <c r="G179" s="167" t="s">
        <v>158</v>
      </c>
      <c r="H179" s="168" t="s">
        <v>279</v>
      </c>
      <c r="I179" s="165" t="s">
        <v>213</v>
      </c>
      <c r="J179" s="103">
        <v>303.8</v>
      </c>
      <c r="K179" s="41"/>
    </row>
    <row r="180" spans="1:12" s="47" customFormat="1" ht="31.5">
      <c r="A180" s="88"/>
      <c r="B180" s="169" t="s">
        <v>215</v>
      </c>
      <c r="C180" s="84">
        <v>992</v>
      </c>
      <c r="D180" s="85" t="s">
        <v>125</v>
      </c>
      <c r="E180" s="85" t="s">
        <v>125</v>
      </c>
      <c r="F180" s="166" t="s">
        <v>123</v>
      </c>
      <c r="G180" s="167" t="s">
        <v>158</v>
      </c>
      <c r="H180" s="168" t="s">
        <v>279</v>
      </c>
      <c r="I180" s="165" t="s">
        <v>216</v>
      </c>
      <c r="J180" s="103">
        <v>96.2</v>
      </c>
      <c r="K180" s="41"/>
    </row>
    <row r="181" spans="1:12" s="47" customFormat="1" ht="47.25">
      <c r="A181" s="88"/>
      <c r="B181" s="91" t="s">
        <v>303</v>
      </c>
      <c r="C181" s="84">
        <v>992</v>
      </c>
      <c r="D181" s="85" t="s">
        <v>125</v>
      </c>
      <c r="E181" s="85" t="s">
        <v>125</v>
      </c>
      <c r="F181" s="166" t="s">
        <v>123</v>
      </c>
      <c r="G181" s="167" t="s">
        <v>159</v>
      </c>
      <c r="H181" s="168" t="s">
        <v>208</v>
      </c>
      <c r="I181" s="165"/>
      <c r="J181" s="103">
        <f>J182</f>
        <v>50</v>
      </c>
      <c r="K181" s="41"/>
    </row>
    <row r="182" spans="1:12" s="47" customFormat="1" ht="15.75">
      <c r="A182" s="88"/>
      <c r="B182" s="86" t="s">
        <v>277</v>
      </c>
      <c r="C182" s="84">
        <v>992</v>
      </c>
      <c r="D182" s="85" t="s">
        <v>125</v>
      </c>
      <c r="E182" s="85" t="s">
        <v>125</v>
      </c>
      <c r="F182" s="166" t="s">
        <v>123</v>
      </c>
      <c r="G182" s="167" t="s">
        <v>159</v>
      </c>
      <c r="H182" s="168" t="s">
        <v>279</v>
      </c>
      <c r="I182" s="165"/>
      <c r="J182" s="103">
        <f>J183</f>
        <v>50</v>
      </c>
      <c r="K182" s="41"/>
    </row>
    <row r="183" spans="1:12" s="47" customFormat="1" ht="31.5">
      <c r="A183" s="88"/>
      <c r="B183" s="169" t="s">
        <v>215</v>
      </c>
      <c r="C183" s="84">
        <v>992</v>
      </c>
      <c r="D183" s="85" t="s">
        <v>125</v>
      </c>
      <c r="E183" s="85" t="s">
        <v>125</v>
      </c>
      <c r="F183" s="166" t="s">
        <v>123</v>
      </c>
      <c r="G183" s="167" t="s">
        <v>159</v>
      </c>
      <c r="H183" s="168" t="s">
        <v>279</v>
      </c>
      <c r="I183" s="165" t="s">
        <v>216</v>
      </c>
      <c r="J183" s="103">
        <v>50</v>
      </c>
      <c r="K183" s="41"/>
    </row>
    <row r="184" spans="1:12" s="47" customFormat="1" ht="31.5">
      <c r="A184" s="88"/>
      <c r="B184" s="91" t="s">
        <v>313</v>
      </c>
      <c r="C184" s="84">
        <v>992</v>
      </c>
      <c r="D184" s="85" t="s">
        <v>125</v>
      </c>
      <c r="E184" s="85" t="s">
        <v>125</v>
      </c>
      <c r="F184" s="166" t="s">
        <v>123</v>
      </c>
      <c r="G184" s="167" t="s">
        <v>160</v>
      </c>
      <c r="H184" s="168" t="s">
        <v>208</v>
      </c>
      <c r="I184" s="165"/>
      <c r="J184" s="103">
        <f>J185</f>
        <v>2394.5</v>
      </c>
      <c r="K184" s="41"/>
    </row>
    <row r="185" spans="1:12" s="47" customFormat="1" ht="94.5">
      <c r="A185" s="88"/>
      <c r="B185" s="91" t="s">
        <v>325</v>
      </c>
      <c r="C185" s="84">
        <v>992</v>
      </c>
      <c r="D185" s="85" t="s">
        <v>125</v>
      </c>
      <c r="E185" s="85" t="s">
        <v>125</v>
      </c>
      <c r="F185" s="166" t="s">
        <v>123</v>
      </c>
      <c r="G185" s="167" t="s">
        <v>160</v>
      </c>
      <c r="H185" s="168" t="s">
        <v>228</v>
      </c>
      <c r="I185" s="165"/>
      <c r="J185" s="103">
        <f>J186+J187+J188</f>
        <v>2394.5</v>
      </c>
      <c r="K185" s="41"/>
      <c r="L185" s="41"/>
    </row>
    <row r="186" spans="1:12" ht="94.5">
      <c r="A186" s="88"/>
      <c r="B186" s="169" t="s">
        <v>212</v>
      </c>
      <c r="C186" s="84">
        <v>992</v>
      </c>
      <c r="D186" s="85" t="s">
        <v>125</v>
      </c>
      <c r="E186" s="85" t="s">
        <v>125</v>
      </c>
      <c r="F186" s="166" t="s">
        <v>123</v>
      </c>
      <c r="G186" s="167" t="s">
        <v>160</v>
      </c>
      <c r="H186" s="168" t="s">
        <v>228</v>
      </c>
      <c r="I186" s="165" t="s">
        <v>213</v>
      </c>
      <c r="J186" s="103">
        <v>1892.8</v>
      </c>
      <c r="K186" s="41"/>
      <c r="L186" s="37"/>
    </row>
    <row r="187" spans="1:12" ht="31.5">
      <c r="A187" s="88"/>
      <c r="B187" s="169" t="s">
        <v>215</v>
      </c>
      <c r="C187" s="84">
        <v>992</v>
      </c>
      <c r="D187" s="85" t="s">
        <v>125</v>
      </c>
      <c r="E187" s="85" t="s">
        <v>125</v>
      </c>
      <c r="F187" s="166" t="s">
        <v>123</v>
      </c>
      <c r="G187" s="167" t="s">
        <v>160</v>
      </c>
      <c r="H187" s="168" t="s">
        <v>228</v>
      </c>
      <c r="I187" s="165" t="s">
        <v>216</v>
      </c>
      <c r="J187" s="103">
        <v>429.5</v>
      </c>
      <c r="K187" s="41"/>
      <c r="L187" s="37"/>
    </row>
    <row r="188" spans="1:12" s="47" customFormat="1" ht="15.75">
      <c r="A188" s="95"/>
      <c r="B188" s="91" t="s">
        <v>217</v>
      </c>
      <c r="C188" s="84">
        <v>992</v>
      </c>
      <c r="D188" s="85" t="s">
        <v>125</v>
      </c>
      <c r="E188" s="85" t="s">
        <v>125</v>
      </c>
      <c r="F188" s="166" t="s">
        <v>123</v>
      </c>
      <c r="G188" s="167" t="s">
        <v>160</v>
      </c>
      <c r="H188" s="168" t="s">
        <v>228</v>
      </c>
      <c r="I188" s="165" t="s">
        <v>218</v>
      </c>
      <c r="J188" s="103">
        <v>72.2</v>
      </c>
      <c r="K188" s="48"/>
    </row>
    <row r="189" spans="1:12" s="47" customFormat="1" ht="15.75">
      <c r="A189" s="88" t="s">
        <v>370</v>
      </c>
      <c r="B189" s="91" t="s">
        <v>88</v>
      </c>
      <c r="C189" s="84">
        <v>992</v>
      </c>
      <c r="D189" s="85" t="s">
        <v>126</v>
      </c>
      <c r="E189" s="85"/>
      <c r="F189" s="166"/>
      <c r="G189" s="167"/>
      <c r="H189" s="168"/>
      <c r="I189" s="165"/>
      <c r="J189" s="103">
        <f>J190+J218</f>
        <v>37686.978000000003</v>
      </c>
      <c r="K189" s="41"/>
    </row>
    <row r="190" spans="1:12" s="47" customFormat="1" ht="15.75">
      <c r="A190" s="88"/>
      <c r="B190" s="91" t="s">
        <v>127</v>
      </c>
      <c r="C190" s="84">
        <v>992</v>
      </c>
      <c r="D190" s="85" t="s">
        <v>126</v>
      </c>
      <c r="E190" s="85" t="s">
        <v>111</v>
      </c>
      <c r="F190" s="166"/>
      <c r="G190" s="167"/>
      <c r="H190" s="168"/>
      <c r="I190" s="165"/>
      <c r="J190" s="103">
        <f>J191+J210+J214</f>
        <v>31186.978000000003</v>
      </c>
      <c r="K190" s="41"/>
    </row>
    <row r="191" spans="1:12" s="47" customFormat="1" ht="47.25">
      <c r="A191" s="88"/>
      <c r="B191" s="91" t="s">
        <v>398</v>
      </c>
      <c r="C191" s="84">
        <v>992</v>
      </c>
      <c r="D191" s="85" t="s">
        <v>126</v>
      </c>
      <c r="E191" s="85" t="s">
        <v>111</v>
      </c>
      <c r="F191" s="166" t="s">
        <v>119</v>
      </c>
      <c r="G191" s="167" t="s">
        <v>207</v>
      </c>
      <c r="H191" s="168" t="s">
        <v>208</v>
      </c>
      <c r="I191" s="165"/>
      <c r="J191" s="103">
        <f>J207+J192+J197+J202</f>
        <v>25729.9</v>
      </c>
      <c r="K191" s="41"/>
    </row>
    <row r="192" spans="1:12" ht="47.25">
      <c r="A192" s="88"/>
      <c r="B192" s="169" t="s">
        <v>355</v>
      </c>
      <c r="C192" s="84">
        <v>992</v>
      </c>
      <c r="D192" s="85" t="s">
        <v>126</v>
      </c>
      <c r="E192" s="85" t="s">
        <v>111</v>
      </c>
      <c r="F192" s="166" t="s">
        <v>119</v>
      </c>
      <c r="G192" s="167" t="s">
        <v>159</v>
      </c>
      <c r="H192" s="244" t="s">
        <v>208</v>
      </c>
      <c r="I192" s="165"/>
      <c r="J192" s="103">
        <f>J193+J195</f>
        <v>16226.600000000002</v>
      </c>
      <c r="K192" s="41"/>
      <c r="L192" s="37"/>
    </row>
    <row r="193" spans="1:12" ht="94.5">
      <c r="A193" s="88"/>
      <c r="B193" s="169" t="s">
        <v>325</v>
      </c>
      <c r="C193" s="84">
        <v>992</v>
      </c>
      <c r="D193" s="85" t="s">
        <v>126</v>
      </c>
      <c r="E193" s="85" t="s">
        <v>111</v>
      </c>
      <c r="F193" s="166" t="s">
        <v>119</v>
      </c>
      <c r="G193" s="167" t="s">
        <v>159</v>
      </c>
      <c r="H193" s="244" t="s">
        <v>228</v>
      </c>
      <c r="I193" s="165"/>
      <c r="J193" s="103">
        <f>J194</f>
        <v>15826.600000000002</v>
      </c>
      <c r="K193" s="41"/>
      <c r="L193" s="37"/>
    </row>
    <row r="194" spans="1:12" ht="47.25">
      <c r="A194" s="88"/>
      <c r="B194" s="91" t="s">
        <v>231</v>
      </c>
      <c r="C194" s="84">
        <v>992</v>
      </c>
      <c r="D194" s="85" t="s">
        <v>126</v>
      </c>
      <c r="E194" s="85" t="s">
        <v>111</v>
      </c>
      <c r="F194" s="166" t="s">
        <v>119</v>
      </c>
      <c r="G194" s="167" t="s">
        <v>159</v>
      </c>
      <c r="H194" s="244" t="s">
        <v>228</v>
      </c>
      <c r="I194" s="165" t="s">
        <v>232</v>
      </c>
      <c r="J194" s="103">
        <f>9951.1-1100-253+5099.3+2129.2</f>
        <v>15826.600000000002</v>
      </c>
      <c r="K194" s="41">
        <v>-1100</v>
      </c>
      <c r="L194" s="263">
        <v>-253</v>
      </c>
    </row>
    <row r="195" spans="1:12" ht="31.5">
      <c r="A195" s="88"/>
      <c r="B195" s="169" t="s">
        <v>390</v>
      </c>
      <c r="C195" s="84">
        <v>992</v>
      </c>
      <c r="D195" s="85" t="s">
        <v>126</v>
      </c>
      <c r="E195" s="85" t="s">
        <v>111</v>
      </c>
      <c r="F195" s="166" t="s">
        <v>119</v>
      </c>
      <c r="G195" s="167" t="s">
        <v>159</v>
      </c>
      <c r="H195" s="244" t="s">
        <v>389</v>
      </c>
      <c r="I195" s="165"/>
      <c r="J195" s="103">
        <f>J196</f>
        <v>400</v>
      </c>
      <c r="K195" s="41"/>
      <c r="L195" s="263"/>
    </row>
    <row r="196" spans="1:12" ht="47.25">
      <c r="A196" s="88"/>
      <c r="B196" s="91" t="s">
        <v>231</v>
      </c>
      <c r="C196" s="84">
        <v>992</v>
      </c>
      <c r="D196" s="85" t="s">
        <v>126</v>
      </c>
      <c r="E196" s="85" t="s">
        <v>111</v>
      </c>
      <c r="F196" s="166" t="s">
        <v>119</v>
      </c>
      <c r="G196" s="167" t="s">
        <v>159</v>
      </c>
      <c r="H196" s="244" t="s">
        <v>389</v>
      </c>
      <c r="I196" s="165" t="s">
        <v>232</v>
      </c>
      <c r="J196" s="103">
        <v>400</v>
      </c>
      <c r="K196" s="41">
        <v>400</v>
      </c>
      <c r="L196" s="263"/>
    </row>
    <row r="197" spans="1:12" ht="15.75">
      <c r="A197" s="88"/>
      <c r="B197" s="91" t="s">
        <v>356</v>
      </c>
      <c r="C197" s="84">
        <v>992</v>
      </c>
      <c r="D197" s="85" t="s">
        <v>126</v>
      </c>
      <c r="E197" s="85" t="s">
        <v>111</v>
      </c>
      <c r="F197" s="166" t="s">
        <v>119</v>
      </c>
      <c r="G197" s="167" t="s">
        <v>160</v>
      </c>
      <c r="H197" s="168" t="s">
        <v>208</v>
      </c>
      <c r="I197" s="165"/>
      <c r="J197" s="103">
        <f>J198</f>
        <v>6377.8</v>
      </c>
      <c r="K197" s="41"/>
      <c r="L197" s="263"/>
    </row>
    <row r="198" spans="1:12" ht="94.5">
      <c r="A198" s="88"/>
      <c r="B198" s="169" t="s">
        <v>325</v>
      </c>
      <c r="C198" s="84">
        <v>992</v>
      </c>
      <c r="D198" s="85" t="s">
        <v>126</v>
      </c>
      <c r="E198" s="85" t="s">
        <v>111</v>
      </c>
      <c r="F198" s="166" t="s">
        <v>119</v>
      </c>
      <c r="G198" s="167" t="s">
        <v>160</v>
      </c>
      <c r="H198" s="168" t="s">
        <v>228</v>
      </c>
      <c r="I198" s="165"/>
      <c r="J198" s="103">
        <f>J199+J200+J201</f>
        <v>6377.8</v>
      </c>
      <c r="K198" s="41"/>
      <c r="L198" s="263"/>
    </row>
    <row r="199" spans="1:12" ht="94.5">
      <c r="A199" s="88"/>
      <c r="B199" s="169" t="s">
        <v>212</v>
      </c>
      <c r="C199" s="84">
        <v>992</v>
      </c>
      <c r="D199" s="85" t="s">
        <v>126</v>
      </c>
      <c r="E199" s="85" t="s">
        <v>111</v>
      </c>
      <c r="F199" s="166" t="s">
        <v>119</v>
      </c>
      <c r="G199" s="167" t="s">
        <v>160</v>
      </c>
      <c r="H199" s="168" t="s">
        <v>228</v>
      </c>
      <c r="I199" s="165" t="s">
        <v>213</v>
      </c>
      <c r="J199" s="103">
        <f>3280.3-176.1+1506.4+277.5</f>
        <v>4888.1000000000004</v>
      </c>
      <c r="K199" s="41"/>
      <c r="L199" s="263">
        <v>-176.1</v>
      </c>
    </row>
    <row r="200" spans="1:12" ht="31.5">
      <c r="A200" s="88"/>
      <c r="B200" s="169" t="s">
        <v>215</v>
      </c>
      <c r="C200" s="84">
        <v>992</v>
      </c>
      <c r="D200" s="85" t="s">
        <v>126</v>
      </c>
      <c r="E200" s="85" t="s">
        <v>111</v>
      </c>
      <c r="F200" s="166" t="s">
        <v>119</v>
      </c>
      <c r="G200" s="167" t="s">
        <v>160</v>
      </c>
      <c r="H200" s="168" t="s">
        <v>228</v>
      </c>
      <c r="I200" s="165" t="s">
        <v>216</v>
      </c>
      <c r="J200" s="103">
        <f>1653.3-180</f>
        <v>1473.3</v>
      </c>
      <c r="K200" s="41">
        <v>-180</v>
      </c>
      <c r="L200" s="37"/>
    </row>
    <row r="201" spans="1:12" s="47" customFormat="1" ht="15.75">
      <c r="A201" s="95"/>
      <c r="B201" s="91" t="s">
        <v>217</v>
      </c>
      <c r="C201" s="84">
        <v>992</v>
      </c>
      <c r="D201" s="85" t="s">
        <v>126</v>
      </c>
      <c r="E201" s="85" t="s">
        <v>111</v>
      </c>
      <c r="F201" s="166" t="s">
        <v>119</v>
      </c>
      <c r="G201" s="167" t="s">
        <v>160</v>
      </c>
      <c r="H201" s="168" t="s">
        <v>228</v>
      </c>
      <c r="I201" s="165" t="s">
        <v>218</v>
      </c>
      <c r="J201" s="103">
        <v>16.399999999999999</v>
      </c>
      <c r="K201" s="48"/>
    </row>
    <row r="202" spans="1:12" ht="15.75">
      <c r="A202" s="88"/>
      <c r="B202" s="91" t="s">
        <v>357</v>
      </c>
      <c r="C202" s="84">
        <v>992</v>
      </c>
      <c r="D202" s="85" t="s">
        <v>126</v>
      </c>
      <c r="E202" s="85" t="s">
        <v>111</v>
      </c>
      <c r="F202" s="166" t="s">
        <v>119</v>
      </c>
      <c r="G202" s="167" t="s">
        <v>161</v>
      </c>
      <c r="H202" s="168" t="s">
        <v>208</v>
      </c>
      <c r="I202" s="165"/>
      <c r="J202" s="103">
        <f>J203</f>
        <v>2197.5</v>
      </c>
      <c r="K202" s="41"/>
      <c r="L202" s="37"/>
    </row>
    <row r="203" spans="1:12" ht="94.5">
      <c r="A203" s="88"/>
      <c r="B203" s="169" t="s">
        <v>325</v>
      </c>
      <c r="C203" s="84">
        <v>992</v>
      </c>
      <c r="D203" s="85" t="s">
        <v>126</v>
      </c>
      <c r="E203" s="85" t="s">
        <v>111</v>
      </c>
      <c r="F203" s="166" t="s">
        <v>119</v>
      </c>
      <c r="G203" s="167" t="s">
        <v>161</v>
      </c>
      <c r="H203" s="168" t="s">
        <v>228</v>
      </c>
      <c r="I203" s="165"/>
      <c r="J203" s="103">
        <f>J204+J205+J206</f>
        <v>2197.5</v>
      </c>
      <c r="K203" s="41"/>
      <c r="L203" s="263"/>
    </row>
    <row r="204" spans="1:12" ht="94.5">
      <c r="A204" s="88"/>
      <c r="B204" s="169" t="s">
        <v>212</v>
      </c>
      <c r="C204" s="84">
        <v>992</v>
      </c>
      <c r="D204" s="85" t="s">
        <v>126</v>
      </c>
      <c r="E204" s="85" t="s">
        <v>111</v>
      </c>
      <c r="F204" s="166" t="s">
        <v>119</v>
      </c>
      <c r="G204" s="167" t="s">
        <v>161</v>
      </c>
      <c r="H204" s="168" t="s">
        <v>228</v>
      </c>
      <c r="I204" s="165" t="s">
        <v>213</v>
      </c>
      <c r="J204" s="103">
        <f>1231.7-65+746.5</f>
        <v>1913.2</v>
      </c>
      <c r="K204" s="41"/>
      <c r="L204" s="263">
        <v>-65</v>
      </c>
    </row>
    <row r="205" spans="1:12" ht="31.5">
      <c r="A205" s="88"/>
      <c r="B205" s="169" t="s">
        <v>215</v>
      </c>
      <c r="C205" s="84">
        <v>992</v>
      </c>
      <c r="D205" s="85" t="s">
        <v>126</v>
      </c>
      <c r="E205" s="85" t="s">
        <v>111</v>
      </c>
      <c r="F205" s="166" t="s">
        <v>119</v>
      </c>
      <c r="G205" s="167" t="s">
        <v>161</v>
      </c>
      <c r="H205" s="168" t="s">
        <v>228</v>
      </c>
      <c r="I205" s="165" t="s">
        <v>216</v>
      </c>
      <c r="J205" s="103">
        <f>612.1-336</f>
        <v>276.10000000000002</v>
      </c>
      <c r="K205" s="41">
        <v>-336</v>
      </c>
      <c r="L205" s="263"/>
    </row>
    <row r="206" spans="1:12" s="47" customFormat="1" ht="15.75">
      <c r="A206" s="95"/>
      <c r="B206" s="91" t="s">
        <v>217</v>
      </c>
      <c r="C206" s="84">
        <v>992</v>
      </c>
      <c r="D206" s="85" t="s">
        <v>126</v>
      </c>
      <c r="E206" s="85" t="s">
        <v>111</v>
      </c>
      <c r="F206" s="166" t="s">
        <v>119</v>
      </c>
      <c r="G206" s="167" t="s">
        <v>161</v>
      </c>
      <c r="H206" s="168" t="s">
        <v>228</v>
      </c>
      <c r="I206" s="165" t="s">
        <v>218</v>
      </c>
      <c r="J206" s="103">
        <v>8.1999999999999993</v>
      </c>
      <c r="K206" s="48"/>
      <c r="L206" s="51"/>
    </row>
    <row r="207" spans="1:12" ht="31.5">
      <c r="A207" s="88"/>
      <c r="B207" s="169" t="s">
        <v>313</v>
      </c>
      <c r="C207" s="84">
        <v>992</v>
      </c>
      <c r="D207" s="85" t="s">
        <v>126</v>
      </c>
      <c r="E207" s="85" t="s">
        <v>111</v>
      </c>
      <c r="F207" s="166" t="s">
        <v>119</v>
      </c>
      <c r="G207" s="167" t="s">
        <v>310</v>
      </c>
      <c r="H207" s="244" t="s">
        <v>208</v>
      </c>
      <c r="I207" s="165"/>
      <c r="J207" s="103">
        <f>J208</f>
        <v>928</v>
      </c>
      <c r="K207" s="41"/>
      <c r="L207" s="37"/>
    </row>
    <row r="208" spans="1:12" ht="31.5">
      <c r="A208" s="88"/>
      <c r="B208" s="169" t="s">
        <v>438</v>
      </c>
      <c r="C208" s="84">
        <v>992</v>
      </c>
      <c r="D208" s="85" t="s">
        <v>126</v>
      </c>
      <c r="E208" s="85" t="s">
        <v>111</v>
      </c>
      <c r="F208" s="166" t="s">
        <v>119</v>
      </c>
      <c r="G208" s="167" t="s">
        <v>310</v>
      </c>
      <c r="H208" s="244" t="s">
        <v>276</v>
      </c>
      <c r="I208" s="165"/>
      <c r="J208" s="103">
        <f>J209</f>
        <v>928</v>
      </c>
      <c r="K208" s="41"/>
      <c r="L208" s="37"/>
    </row>
    <row r="209" spans="1:12" ht="31.5">
      <c r="A209" s="88"/>
      <c r="B209" s="91" t="s">
        <v>215</v>
      </c>
      <c r="C209" s="84">
        <v>992</v>
      </c>
      <c r="D209" s="85" t="s">
        <v>126</v>
      </c>
      <c r="E209" s="85" t="s">
        <v>111</v>
      </c>
      <c r="F209" s="166" t="s">
        <v>119</v>
      </c>
      <c r="G209" s="167" t="s">
        <v>310</v>
      </c>
      <c r="H209" s="244" t="s">
        <v>276</v>
      </c>
      <c r="I209" s="165" t="s">
        <v>216</v>
      </c>
      <c r="J209" s="103">
        <v>928</v>
      </c>
      <c r="K209" s="41"/>
      <c r="L209" s="37"/>
    </row>
    <row r="210" spans="1:12" s="47" customFormat="1" ht="63">
      <c r="A210" s="88"/>
      <c r="B210" s="91" t="s">
        <v>428</v>
      </c>
      <c r="C210" s="84">
        <v>992</v>
      </c>
      <c r="D210" s="85" t="s">
        <v>126</v>
      </c>
      <c r="E210" s="85" t="s">
        <v>111</v>
      </c>
      <c r="F210" s="166" t="s">
        <v>121</v>
      </c>
      <c r="G210" s="167" t="s">
        <v>207</v>
      </c>
      <c r="H210" s="168" t="s">
        <v>208</v>
      </c>
      <c r="I210" s="165"/>
      <c r="J210" s="103">
        <f>J211</f>
        <v>4911</v>
      </c>
      <c r="K210" s="48"/>
      <c r="L210" s="51"/>
    </row>
    <row r="211" spans="1:12" s="47" customFormat="1" ht="31.5">
      <c r="A211" s="88"/>
      <c r="B211" s="91" t="s">
        <v>313</v>
      </c>
      <c r="C211" s="84">
        <v>992</v>
      </c>
      <c r="D211" s="85" t="s">
        <v>126</v>
      </c>
      <c r="E211" s="85" t="s">
        <v>111</v>
      </c>
      <c r="F211" s="166" t="s">
        <v>121</v>
      </c>
      <c r="G211" s="167" t="s">
        <v>209</v>
      </c>
      <c r="H211" s="168" t="s">
        <v>208</v>
      </c>
      <c r="I211" s="165"/>
      <c r="J211" s="103">
        <f>J212</f>
        <v>4911</v>
      </c>
      <c r="K211" s="48"/>
      <c r="L211" s="51"/>
    </row>
    <row r="212" spans="1:12" s="47" customFormat="1" ht="47.25">
      <c r="A212" s="88"/>
      <c r="B212" s="91" t="s">
        <v>429</v>
      </c>
      <c r="C212" s="84">
        <v>992</v>
      </c>
      <c r="D212" s="85" t="s">
        <v>126</v>
      </c>
      <c r="E212" s="85" t="s">
        <v>111</v>
      </c>
      <c r="F212" s="166" t="s">
        <v>121</v>
      </c>
      <c r="G212" s="167" t="s">
        <v>209</v>
      </c>
      <c r="H212" s="168" t="s">
        <v>430</v>
      </c>
      <c r="I212" s="165"/>
      <c r="J212" s="103">
        <f>J213</f>
        <v>4911</v>
      </c>
      <c r="K212" s="48"/>
      <c r="L212" s="51"/>
    </row>
    <row r="213" spans="1:12" s="47" customFormat="1" ht="47.25">
      <c r="A213" s="88"/>
      <c r="B213" s="169" t="s">
        <v>231</v>
      </c>
      <c r="C213" s="84">
        <v>992</v>
      </c>
      <c r="D213" s="85" t="s">
        <v>126</v>
      </c>
      <c r="E213" s="85" t="s">
        <v>111</v>
      </c>
      <c r="F213" s="166" t="s">
        <v>121</v>
      </c>
      <c r="G213" s="167" t="s">
        <v>209</v>
      </c>
      <c r="H213" s="168" t="s">
        <v>430</v>
      </c>
      <c r="I213" s="165" t="s">
        <v>232</v>
      </c>
      <c r="J213" s="103">
        <v>4911</v>
      </c>
      <c r="K213" s="48"/>
      <c r="L213" s="51">
        <v>4911</v>
      </c>
    </row>
    <row r="214" spans="1:12" s="55" customFormat="1" ht="63.75">
      <c r="A214" s="88"/>
      <c r="B214" s="86" t="s">
        <v>294</v>
      </c>
      <c r="C214" s="102">
        <v>992</v>
      </c>
      <c r="D214" s="85" t="s">
        <v>126</v>
      </c>
      <c r="E214" s="85" t="s">
        <v>111</v>
      </c>
      <c r="F214" s="166" t="s">
        <v>227</v>
      </c>
      <c r="G214" s="167" t="s">
        <v>207</v>
      </c>
      <c r="H214" s="168" t="s">
        <v>208</v>
      </c>
      <c r="I214" s="165"/>
      <c r="J214" s="103">
        <f>J215</f>
        <v>546.07799999999997</v>
      </c>
      <c r="K214" s="50"/>
      <c r="L214" s="51"/>
    </row>
    <row r="215" spans="1:12" s="55" customFormat="1" ht="55.5" customHeight="1">
      <c r="A215" s="88"/>
      <c r="B215" s="86" t="s">
        <v>435</v>
      </c>
      <c r="C215" s="102">
        <v>992</v>
      </c>
      <c r="D215" s="85" t="s">
        <v>126</v>
      </c>
      <c r="E215" s="85" t="s">
        <v>111</v>
      </c>
      <c r="F215" s="166" t="s">
        <v>227</v>
      </c>
      <c r="G215" s="167" t="s">
        <v>157</v>
      </c>
      <c r="H215" s="168" t="s">
        <v>208</v>
      </c>
      <c r="I215" s="165"/>
      <c r="J215" s="103">
        <f>J216</f>
        <v>546.07799999999997</v>
      </c>
      <c r="K215" s="50"/>
      <c r="L215" s="51"/>
    </row>
    <row r="216" spans="1:12" s="55" customFormat="1" ht="32.25">
      <c r="A216" s="88"/>
      <c r="B216" s="86" t="s">
        <v>437</v>
      </c>
      <c r="C216" s="102">
        <v>992</v>
      </c>
      <c r="D216" s="85" t="s">
        <v>126</v>
      </c>
      <c r="E216" s="85" t="s">
        <v>111</v>
      </c>
      <c r="F216" s="166" t="s">
        <v>227</v>
      </c>
      <c r="G216" s="167" t="s">
        <v>157</v>
      </c>
      <c r="H216" s="168" t="s">
        <v>436</v>
      </c>
      <c r="I216" s="165"/>
      <c r="J216" s="103">
        <f>J217</f>
        <v>546.07799999999997</v>
      </c>
      <c r="K216" s="50"/>
      <c r="L216" s="51"/>
    </row>
    <row r="217" spans="1:12" s="55" customFormat="1" ht="47.25">
      <c r="A217" s="88"/>
      <c r="B217" s="91" t="s">
        <v>231</v>
      </c>
      <c r="C217" s="102">
        <v>992</v>
      </c>
      <c r="D217" s="85" t="s">
        <v>126</v>
      </c>
      <c r="E217" s="85" t="s">
        <v>111</v>
      </c>
      <c r="F217" s="166" t="s">
        <v>227</v>
      </c>
      <c r="G217" s="167" t="s">
        <v>157</v>
      </c>
      <c r="H217" s="168" t="s">
        <v>436</v>
      </c>
      <c r="I217" s="165" t="s">
        <v>232</v>
      </c>
      <c r="J217" s="103">
        <v>546.07799999999997</v>
      </c>
      <c r="K217" s="50"/>
      <c r="L217" s="51">
        <v>546.07799999999997</v>
      </c>
    </row>
    <row r="218" spans="1:12" s="47" customFormat="1" ht="31.5">
      <c r="A218" s="88"/>
      <c r="B218" s="91" t="s">
        <v>246</v>
      </c>
      <c r="C218" s="84">
        <v>992</v>
      </c>
      <c r="D218" s="85" t="s">
        <v>126</v>
      </c>
      <c r="E218" s="85" t="s">
        <v>113</v>
      </c>
      <c r="F218" s="166"/>
      <c r="G218" s="167"/>
      <c r="H218" s="168"/>
      <c r="I218" s="165"/>
      <c r="J218" s="103">
        <f>J219</f>
        <v>6500</v>
      </c>
      <c r="K218" s="41"/>
    </row>
    <row r="219" spans="1:12" s="47" customFormat="1" ht="47.25">
      <c r="A219" s="88"/>
      <c r="B219" s="91" t="s">
        <v>398</v>
      </c>
      <c r="C219" s="84">
        <v>992</v>
      </c>
      <c r="D219" s="85" t="s">
        <v>126</v>
      </c>
      <c r="E219" s="85" t="s">
        <v>113</v>
      </c>
      <c r="F219" s="166" t="s">
        <v>119</v>
      </c>
      <c r="G219" s="167" t="s">
        <v>207</v>
      </c>
      <c r="H219" s="168" t="s">
        <v>208</v>
      </c>
      <c r="I219" s="165"/>
      <c r="J219" s="103">
        <f>J220</f>
        <v>6500</v>
      </c>
      <c r="K219" s="41"/>
    </row>
    <row r="220" spans="1:12" ht="47.25">
      <c r="A220" s="88"/>
      <c r="B220" s="91" t="s">
        <v>358</v>
      </c>
      <c r="C220" s="84">
        <v>992</v>
      </c>
      <c r="D220" s="85" t="s">
        <v>126</v>
      </c>
      <c r="E220" s="85" t="s">
        <v>113</v>
      </c>
      <c r="F220" s="166" t="s">
        <v>119</v>
      </c>
      <c r="G220" s="167" t="s">
        <v>162</v>
      </c>
      <c r="H220" s="168" t="s">
        <v>208</v>
      </c>
      <c r="I220" s="165"/>
      <c r="J220" s="103">
        <f>J221</f>
        <v>6500</v>
      </c>
      <c r="K220" s="41"/>
      <c r="L220" s="37"/>
    </row>
    <row r="221" spans="1:12" ht="63">
      <c r="A221" s="88"/>
      <c r="B221" s="91" t="s">
        <v>405</v>
      </c>
      <c r="C221" s="84">
        <v>992</v>
      </c>
      <c r="D221" s="85" t="s">
        <v>126</v>
      </c>
      <c r="E221" s="85" t="s">
        <v>113</v>
      </c>
      <c r="F221" s="166" t="s">
        <v>119</v>
      </c>
      <c r="G221" s="167" t="s">
        <v>162</v>
      </c>
      <c r="H221" s="168" t="s">
        <v>276</v>
      </c>
      <c r="I221" s="165"/>
      <c r="J221" s="103">
        <f>J222</f>
        <v>6500</v>
      </c>
      <c r="K221" s="41"/>
      <c r="L221" s="37"/>
    </row>
    <row r="222" spans="1:12" ht="31.5">
      <c r="A222" s="88"/>
      <c r="B222" s="169" t="s">
        <v>215</v>
      </c>
      <c r="C222" s="84">
        <v>992</v>
      </c>
      <c r="D222" s="85" t="s">
        <v>126</v>
      </c>
      <c r="E222" s="85" t="s">
        <v>113</v>
      </c>
      <c r="F222" s="166" t="s">
        <v>119</v>
      </c>
      <c r="G222" s="167" t="s">
        <v>162</v>
      </c>
      <c r="H222" s="168" t="s">
        <v>276</v>
      </c>
      <c r="I222" s="165" t="s">
        <v>216</v>
      </c>
      <c r="J222" s="103">
        <f>100+6400</f>
        <v>6500</v>
      </c>
      <c r="K222" s="41">
        <v>6400</v>
      </c>
      <c r="L222" s="37"/>
    </row>
    <row r="223" spans="1:12" s="57" customFormat="1" ht="15.75">
      <c r="A223" s="88" t="s">
        <v>371</v>
      </c>
      <c r="B223" s="99" t="s">
        <v>93</v>
      </c>
      <c r="C223" s="84">
        <v>992</v>
      </c>
      <c r="D223" s="85" t="s">
        <v>128</v>
      </c>
      <c r="E223" s="85"/>
      <c r="F223" s="166"/>
      <c r="G223" s="167"/>
      <c r="H223" s="168"/>
      <c r="I223" s="165"/>
      <c r="J223" s="103">
        <f>J224+J229</f>
        <v>2039.8</v>
      </c>
      <c r="K223" s="41"/>
      <c r="L223" s="37"/>
    </row>
    <row r="224" spans="1:12" s="57" customFormat="1" ht="15.75">
      <c r="A224" s="88"/>
      <c r="B224" s="99" t="s">
        <v>95</v>
      </c>
      <c r="C224" s="84">
        <v>992</v>
      </c>
      <c r="D224" s="85" t="s">
        <v>128</v>
      </c>
      <c r="E224" s="85" t="s">
        <v>119</v>
      </c>
      <c r="F224" s="166"/>
      <c r="G224" s="167"/>
      <c r="H224" s="168"/>
      <c r="I224" s="165"/>
      <c r="J224" s="103">
        <f>J225</f>
        <v>1217.8</v>
      </c>
      <c r="K224" s="56"/>
      <c r="L224" s="37"/>
    </row>
    <row r="225" spans="1:12" s="57" customFormat="1" ht="47.25">
      <c r="A225" s="88"/>
      <c r="B225" s="87" t="s">
        <v>399</v>
      </c>
      <c r="C225" s="84">
        <v>992</v>
      </c>
      <c r="D225" s="85" t="s">
        <v>128</v>
      </c>
      <c r="E225" s="85" t="s">
        <v>119</v>
      </c>
      <c r="F225" s="166" t="s">
        <v>120</v>
      </c>
      <c r="G225" s="167" t="s">
        <v>207</v>
      </c>
      <c r="H225" s="168" t="s">
        <v>208</v>
      </c>
      <c r="I225" s="165"/>
      <c r="J225" s="103">
        <f>J226</f>
        <v>1217.8</v>
      </c>
      <c r="K225" s="56"/>
      <c r="L225" s="37"/>
    </row>
    <row r="226" spans="1:12" s="57" customFormat="1" ht="15.75">
      <c r="A226" s="88"/>
      <c r="B226" s="87" t="s">
        <v>304</v>
      </c>
      <c r="C226" s="84">
        <v>992</v>
      </c>
      <c r="D226" s="85" t="s">
        <v>128</v>
      </c>
      <c r="E226" s="85" t="s">
        <v>119</v>
      </c>
      <c r="F226" s="166" t="s">
        <v>120</v>
      </c>
      <c r="G226" s="167" t="s">
        <v>157</v>
      </c>
      <c r="H226" s="168" t="s">
        <v>208</v>
      </c>
      <c r="I226" s="165"/>
      <c r="J226" s="103">
        <f>J227</f>
        <v>1217.8</v>
      </c>
      <c r="K226" s="56"/>
      <c r="L226" s="37"/>
    </row>
    <row r="227" spans="1:12" s="57" customFormat="1" ht="63">
      <c r="A227" s="88"/>
      <c r="B227" s="87" t="s">
        <v>406</v>
      </c>
      <c r="C227" s="84">
        <v>992</v>
      </c>
      <c r="D227" s="85" t="s">
        <v>128</v>
      </c>
      <c r="E227" s="85" t="s">
        <v>119</v>
      </c>
      <c r="F227" s="166" t="s">
        <v>120</v>
      </c>
      <c r="G227" s="167" t="s">
        <v>157</v>
      </c>
      <c r="H227" s="168" t="s">
        <v>283</v>
      </c>
      <c r="I227" s="165"/>
      <c r="J227" s="103">
        <f>J228</f>
        <v>1217.8</v>
      </c>
      <c r="K227" s="56"/>
      <c r="L227" s="37"/>
    </row>
    <row r="228" spans="1:12" s="57" customFormat="1" ht="31.5">
      <c r="A228" s="88"/>
      <c r="B228" s="87" t="s">
        <v>225</v>
      </c>
      <c r="C228" s="84">
        <v>992</v>
      </c>
      <c r="D228" s="85" t="s">
        <v>128</v>
      </c>
      <c r="E228" s="85" t="s">
        <v>119</v>
      </c>
      <c r="F228" s="166" t="s">
        <v>120</v>
      </c>
      <c r="G228" s="167" t="s">
        <v>157</v>
      </c>
      <c r="H228" s="168" t="s">
        <v>283</v>
      </c>
      <c r="I228" s="165" t="s">
        <v>226</v>
      </c>
      <c r="J228" s="103">
        <v>1217.8</v>
      </c>
      <c r="K228" s="41"/>
      <c r="L228" s="37"/>
    </row>
    <row r="229" spans="1:12" s="57" customFormat="1" ht="31.5">
      <c r="A229" s="88"/>
      <c r="B229" s="86" t="s">
        <v>97</v>
      </c>
      <c r="C229" s="84">
        <v>992</v>
      </c>
      <c r="D229" s="85" t="s">
        <v>128</v>
      </c>
      <c r="E229" s="85" t="s">
        <v>129</v>
      </c>
      <c r="F229" s="166"/>
      <c r="G229" s="167"/>
      <c r="H229" s="168"/>
      <c r="I229" s="165"/>
      <c r="J229" s="103">
        <f>J230</f>
        <v>822</v>
      </c>
      <c r="K229" s="41"/>
      <c r="L229" s="37"/>
    </row>
    <row r="230" spans="1:12" s="57" customFormat="1" ht="47.25">
      <c r="A230" s="88"/>
      <c r="B230" s="87" t="s">
        <v>399</v>
      </c>
      <c r="C230" s="84">
        <v>992</v>
      </c>
      <c r="D230" s="85" t="s">
        <v>128</v>
      </c>
      <c r="E230" s="85" t="s">
        <v>129</v>
      </c>
      <c r="F230" s="166" t="s">
        <v>120</v>
      </c>
      <c r="G230" s="167" t="s">
        <v>207</v>
      </c>
      <c r="H230" s="168" t="s">
        <v>208</v>
      </c>
      <c r="I230" s="165"/>
      <c r="J230" s="103">
        <f>J231+J234</f>
        <v>822</v>
      </c>
      <c r="K230" s="41"/>
      <c r="L230" s="37"/>
    </row>
    <row r="231" spans="1:12" s="57" customFormat="1" ht="31.5">
      <c r="A231" s="88"/>
      <c r="B231" s="87" t="s">
        <v>305</v>
      </c>
      <c r="C231" s="84">
        <v>992</v>
      </c>
      <c r="D231" s="85" t="s">
        <v>128</v>
      </c>
      <c r="E231" s="85" t="s">
        <v>129</v>
      </c>
      <c r="F231" s="166" t="s">
        <v>120</v>
      </c>
      <c r="G231" s="167" t="s">
        <v>158</v>
      </c>
      <c r="H231" s="168" t="s">
        <v>208</v>
      </c>
      <c r="I231" s="165"/>
      <c r="J231" s="103">
        <f>J232</f>
        <v>800</v>
      </c>
      <c r="K231" s="41"/>
      <c r="L231" s="37"/>
    </row>
    <row r="232" spans="1:12" s="57" customFormat="1" ht="47.25">
      <c r="A232" s="88"/>
      <c r="B232" s="87" t="s">
        <v>360</v>
      </c>
      <c r="C232" s="84">
        <v>992</v>
      </c>
      <c r="D232" s="85" t="s">
        <v>128</v>
      </c>
      <c r="E232" s="85" t="s">
        <v>129</v>
      </c>
      <c r="F232" s="166" t="s">
        <v>120</v>
      </c>
      <c r="G232" s="167" t="s">
        <v>158</v>
      </c>
      <c r="H232" s="168" t="s">
        <v>359</v>
      </c>
      <c r="I232" s="165"/>
      <c r="J232" s="103">
        <f>J233</f>
        <v>800</v>
      </c>
      <c r="K232" s="41"/>
      <c r="L232" s="37"/>
    </row>
    <row r="233" spans="1:12" s="57" customFormat="1" ht="47.25">
      <c r="A233" s="88"/>
      <c r="B233" s="91" t="s">
        <v>231</v>
      </c>
      <c r="C233" s="84">
        <v>992</v>
      </c>
      <c r="D233" s="85" t="s">
        <v>128</v>
      </c>
      <c r="E233" s="85" t="s">
        <v>129</v>
      </c>
      <c r="F233" s="166" t="s">
        <v>120</v>
      </c>
      <c r="G233" s="167" t="s">
        <v>157</v>
      </c>
      <c r="H233" s="168" t="s">
        <v>359</v>
      </c>
      <c r="I233" s="165" t="s">
        <v>232</v>
      </c>
      <c r="J233" s="103">
        <v>800</v>
      </c>
      <c r="K233" s="41"/>
      <c r="L233" s="37"/>
    </row>
    <row r="234" spans="1:12" s="57" customFormat="1" ht="15.75">
      <c r="A234" s="88"/>
      <c r="B234" s="87" t="s">
        <v>306</v>
      </c>
      <c r="C234" s="84">
        <v>992</v>
      </c>
      <c r="D234" s="85" t="s">
        <v>128</v>
      </c>
      <c r="E234" s="85" t="s">
        <v>129</v>
      </c>
      <c r="F234" s="166" t="s">
        <v>120</v>
      </c>
      <c r="G234" s="167" t="s">
        <v>159</v>
      </c>
      <c r="H234" s="168" t="s">
        <v>208</v>
      </c>
      <c r="I234" s="165"/>
      <c r="J234" s="103">
        <f>J235</f>
        <v>22</v>
      </c>
      <c r="K234" s="41"/>
      <c r="L234" s="37"/>
    </row>
    <row r="235" spans="1:12" s="57" customFormat="1" ht="63">
      <c r="A235" s="88"/>
      <c r="B235" s="87" t="s">
        <v>406</v>
      </c>
      <c r="C235" s="84">
        <v>992</v>
      </c>
      <c r="D235" s="85" t="s">
        <v>128</v>
      </c>
      <c r="E235" s="85" t="s">
        <v>129</v>
      </c>
      <c r="F235" s="166" t="s">
        <v>120</v>
      </c>
      <c r="G235" s="167" t="s">
        <v>159</v>
      </c>
      <c r="H235" s="168" t="s">
        <v>283</v>
      </c>
      <c r="I235" s="165"/>
      <c r="J235" s="103">
        <f>J236</f>
        <v>22</v>
      </c>
      <c r="K235" s="41"/>
      <c r="L235" s="37"/>
    </row>
    <row r="236" spans="1:12" s="57" customFormat="1" ht="31.5">
      <c r="A236" s="88"/>
      <c r="B236" s="91" t="s">
        <v>225</v>
      </c>
      <c r="C236" s="84">
        <v>992</v>
      </c>
      <c r="D236" s="85" t="s">
        <v>128</v>
      </c>
      <c r="E236" s="85" t="s">
        <v>129</v>
      </c>
      <c r="F236" s="166" t="s">
        <v>120</v>
      </c>
      <c r="G236" s="167" t="s">
        <v>159</v>
      </c>
      <c r="H236" s="168" t="s">
        <v>283</v>
      </c>
      <c r="I236" s="165" t="s">
        <v>226</v>
      </c>
      <c r="J236" s="103">
        <v>22</v>
      </c>
      <c r="K236" s="41"/>
      <c r="L236" s="37"/>
    </row>
    <row r="237" spans="1:12" ht="15.75">
      <c r="A237" s="88" t="s">
        <v>372</v>
      </c>
      <c r="B237" s="86" t="s">
        <v>100</v>
      </c>
      <c r="C237" s="84">
        <v>992</v>
      </c>
      <c r="D237" s="85" t="s">
        <v>115</v>
      </c>
      <c r="E237" s="85"/>
      <c r="F237" s="166"/>
      <c r="G237" s="167"/>
      <c r="H237" s="168"/>
      <c r="I237" s="165"/>
      <c r="J237" s="103">
        <f>J238+J243</f>
        <v>1638.73918</v>
      </c>
      <c r="K237" s="41"/>
      <c r="L237" s="37"/>
    </row>
    <row r="238" spans="1:12" ht="15.75">
      <c r="A238" s="88"/>
      <c r="B238" s="91" t="s">
        <v>102</v>
      </c>
      <c r="C238" s="84">
        <v>992</v>
      </c>
      <c r="D238" s="85" t="s">
        <v>115</v>
      </c>
      <c r="E238" s="85" t="s">
        <v>111</v>
      </c>
      <c r="F238" s="166"/>
      <c r="G238" s="167"/>
      <c r="H238" s="168"/>
      <c r="I238" s="165"/>
      <c r="J238" s="103">
        <f>J239</f>
        <v>600</v>
      </c>
      <c r="K238" s="41"/>
      <c r="L238" s="37"/>
    </row>
    <row r="239" spans="1:12" ht="63">
      <c r="A239" s="88"/>
      <c r="B239" s="178" t="s">
        <v>400</v>
      </c>
      <c r="C239" s="84">
        <v>992</v>
      </c>
      <c r="D239" s="85" t="s">
        <v>115</v>
      </c>
      <c r="E239" s="85" t="s">
        <v>111</v>
      </c>
      <c r="F239" s="166" t="s">
        <v>113</v>
      </c>
      <c r="G239" s="167" t="s">
        <v>207</v>
      </c>
      <c r="H239" s="168" t="s">
        <v>208</v>
      </c>
      <c r="I239" s="165"/>
      <c r="J239" s="103">
        <f>J240</f>
        <v>600</v>
      </c>
      <c r="K239" s="41"/>
      <c r="L239" s="37"/>
    </row>
    <row r="240" spans="1:12" ht="63">
      <c r="A240" s="88"/>
      <c r="B240" s="178" t="s">
        <v>361</v>
      </c>
      <c r="C240" s="84">
        <v>992</v>
      </c>
      <c r="D240" s="85" t="s">
        <v>115</v>
      </c>
      <c r="E240" s="85" t="s">
        <v>111</v>
      </c>
      <c r="F240" s="166" t="s">
        <v>113</v>
      </c>
      <c r="G240" s="167" t="s">
        <v>158</v>
      </c>
      <c r="H240" s="168" t="s">
        <v>208</v>
      </c>
      <c r="I240" s="175"/>
      <c r="J240" s="103">
        <f>J241</f>
        <v>600</v>
      </c>
      <c r="K240" s="41"/>
      <c r="L240" s="37"/>
    </row>
    <row r="241" spans="1:12" ht="47.25">
      <c r="A241" s="88"/>
      <c r="B241" s="91" t="s">
        <v>360</v>
      </c>
      <c r="C241" s="84">
        <v>992</v>
      </c>
      <c r="D241" s="85" t="s">
        <v>115</v>
      </c>
      <c r="E241" s="85" t="s">
        <v>111</v>
      </c>
      <c r="F241" s="166" t="s">
        <v>113</v>
      </c>
      <c r="G241" s="167" t="s">
        <v>158</v>
      </c>
      <c r="H241" s="168" t="s">
        <v>359</v>
      </c>
      <c r="I241" s="175"/>
      <c r="J241" s="103">
        <f>J242</f>
        <v>600</v>
      </c>
      <c r="K241" s="41"/>
      <c r="L241" s="37"/>
    </row>
    <row r="242" spans="1:12" ht="47.25">
      <c r="A242" s="88"/>
      <c r="B242" s="91" t="s">
        <v>231</v>
      </c>
      <c r="C242" s="84">
        <v>992</v>
      </c>
      <c r="D242" s="85" t="s">
        <v>115</v>
      </c>
      <c r="E242" s="85" t="s">
        <v>111</v>
      </c>
      <c r="F242" s="166" t="s">
        <v>113</v>
      </c>
      <c r="G242" s="167" t="s">
        <v>158</v>
      </c>
      <c r="H242" s="168" t="s">
        <v>359</v>
      </c>
      <c r="I242" s="177" t="s">
        <v>232</v>
      </c>
      <c r="J242" s="103">
        <v>600</v>
      </c>
      <c r="K242" s="41"/>
      <c r="L242" s="37"/>
    </row>
    <row r="243" spans="1:12" ht="15.75">
      <c r="A243" s="88"/>
      <c r="B243" s="99" t="s">
        <v>167</v>
      </c>
      <c r="C243" s="84">
        <v>992</v>
      </c>
      <c r="D243" s="85" t="s">
        <v>115</v>
      </c>
      <c r="E243" s="85" t="s">
        <v>112</v>
      </c>
      <c r="F243" s="166"/>
      <c r="G243" s="167"/>
      <c r="H243" s="168"/>
      <c r="I243" s="165"/>
      <c r="J243" s="103">
        <f>J244+J248</f>
        <v>1038.73918</v>
      </c>
      <c r="K243" s="41"/>
      <c r="L243" s="37"/>
    </row>
    <row r="244" spans="1:12" s="183" customFormat="1" ht="63">
      <c r="A244" s="250"/>
      <c r="B244" s="178" t="s">
        <v>400</v>
      </c>
      <c r="C244" s="179">
        <v>992</v>
      </c>
      <c r="D244" s="180" t="s">
        <v>115</v>
      </c>
      <c r="E244" s="180" t="s">
        <v>112</v>
      </c>
      <c r="F244" s="166" t="s">
        <v>113</v>
      </c>
      <c r="G244" s="167" t="s">
        <v>207</v>
      </c>
      <c r="H244" s="168" t="s">
        <v>208</v>
      </c>
      <c r="I244" s="181"/>
      <c r="J244" s="108">
        <f>J245</f>
        <v>500</v>
      </c>
      <c r="K244" s="182"/>
    </row>
    <row r="245" spans="1:12" s="183" customFormat="1" ht="31.5">
      <c r="A245" s="250"/>
      <c r="B245" s="178" t="s">
        <v>362</v>
      </c>
      <c r="C245" s="179">
        <v>992</v>
      </c>
      <c r="D245" s="180" t="s">
        <v>115</v>
      </c>
      <c r="E245" s="180" t="s">
        <v>112</v>
      </c>
      <c r="F245" s="166" t="s">
        <v>113</v>
      </c>
      <c r="G245" s="167" t="s">
        <v>209</v>
      </c>
      <c r="H245" s="168" t="s">
        <v>208</v>
      </c>
      <c r="I245" s="181"/>
      <c r="J245" s="108">
        <f>J246</f>
        <v>500</v>
      </c>
      <c r="K245" s="182"/>
    </row>
    <row r="246" spans="1:12" s="183" customFormat="1" ht="63">
      <c r="A246" s="250"/>
      <c r="B246" s="169" t="s">
        <v>407</v>
      </c>
      <c r="C246" s="179">
        <v>992</v>
      </c>
      <c r="D246" s="180" t="s">
        <v>115</v>
      </c>
      <c r="E246" s="180" t="s">
        <v>112</v>
      </c>
      <c r="F246" s="166" t="s">
        <v>113</v>
      </c>
      <c r="G246" s="167" t="s">
        <v>209</v>
      </c>
      <c r="H246" s="168" t="s">
        <v>278</v>
      </c>
      <c r="I246" s="181"/>
      <c r="J246" s="108">
        <f>J247</f>
        <v>500</v>
      </c>
      <c r="K246" s="182"/>
    </row>
    <row r="247" spans="1:12" s="183" customFormat="1" ht="31.5">
      <c r="A247" s="250"/>
      <c r="B247" s="169" t="s">
        <v>215</v>
      </c>
      <c r="C247" s="179">
        <v>992</v>
      </c>
      <c r="D247" s="180" t="s">
        <v>115</v>
      </c>
      <c r="E247" s="180" t="s">
        <v>112</v>
      </c>
      <c r="F247" s="166" t="s">
        <v>113</v>
      </c>
      <c r="G247" s="167" t="s">
        <v>209</v>
      </c>
      <c r="H247" s="168" t="s">
        <v>278</v>
      </c>
      <c r="I247" s="181" t="s">
        <v>216</v>
      </c>
      <c r="J247" s="108">
        <v>500</v>
      </c>
      <c r="K247" s="182"/>
    </row>
    <row r="248" spans="1:12" s="183" customFormat="1" ht="63">
      <c r="A248" s="88"/>
      <c r="B248" s="86" t="s">
        <v>294</v>
      </c>
      <c r="C248" s="102">
        <v>992</v>
      </c>
      <c r="D248" s="180" t="s">
        <v>115</v>
      </c>
      <c r="E248" s="180" t="s">
        <v>112</v>
      </c>
      <c r="F248" s="166" t="s">
        <v>227</v>
      </c>
      <c r="G248" s="167" t="s">
        <v>207</v>
      </c>
      <c r="H248" s="168" t="s">
        <v>208</v>
      </c>
      <c r="I248" s="165"/>
      <c r="J248" s="103">
        <f>J249</f>
        <v>538.73918000000003</v>
      </c>
      <c r="K248" s="182"/>
    </row>
    <row r="249" spans="1:12" s="183" customFormat="1" ht="48.75" customHeight="1">
      <c r="A249" s="88"/>
      <c r="B249" s="86" t="s">
        <v>435</v>
      </c>
      <c r="C249" s="102">
        <v>992</v>
      </c>
      <c r="D249" s="180" t="s">
        <v>115</v>
      </c>
      <c r="E249" s="180" t="s">
        <v>112</v>
      </c>
      <c r="F249" s="166" t="s">
        <v>227</v>
      </c>
      <c r="G249" s="167" t="s">
        <v>157</v>
      </c>
      <c r="H249" s="168" t="s">
        <v>208</v>
      </c>
      <c r="I249" s="165"/>
      <c r="J249" s="103">
        <f>J250</f>
        <v>538.73918000000003</v>
      </c>
      <c r="K249" s="182"/>
    </row>
    <row r="250" spans="1:12" s="183" customFormat="1" ht="63">
      <c r="A250" s="88"/>
      <c r="B250" s="86" t="s">
        <v>407</v>
      </c>
      <c r="C250" s="102">
        <v>992</v>
      </c>
      <c r="D250" s="180" t="s">
        <v>115</v>
      </c>
      <c r="E250" s="180" t="s">
        <v>112</v>
      </c>
      <c r="F250" s="166" t="s">
        <v>227</v>
      </c>
      <c r="G250" s="167" t="s">
        <v>157</v>
      </c>
      <c r="H250" s="168" t="s">
        <v>278</v>
      </c>
      <c r="I250" s="165"/>
      <c r="J250" s="103">
        <f>J251+J252</f>
        <v>538.73918000000003</v>
      </c>
      <c r="K250" s="182"/>
    </row>
    <row r="251" spans="1:12" s="183" customFormat="1" ht="31.5">
      <c r="A251" s="88"/>
      <c r="B251" s="91" t="s">
        <v>215</v>
      </c>
      <c r="C251" s="102">
        <v>992</v>
      </c>
      <c r="D251" s="180" t="s">
        <v>115</v>
      </c>
      <c r="E251" s="180" t="s">
        <v>112</v>
      </c>
      <c r="F251" s="166" t="s">
        <v>227</v>
      </c>
      <c r="G251" s="167" t="s">
        <v>157</v>
      </c>
      <c r="H251" s="168" t="s">
        <v>278</v>
      </c>
      <c r="I251" s="165" t="s">
        <v>216</v>
      </c>
      <c r="J251" s="103">
        <v>284.50223999999997</v>
      </c>
      <c r="K251" s="182"/>
    </row>
    <row r="252" spans="1:12" s="183" customFormat="1" ht="47.25">
      <c r="A252" s="88"/>
      <c r="B252" s="91" t="s">
        <v>229</v>
      </c>
      <c r="C252" s="102">
        <v>992</v>
      </c>
      <c r="D252" s="180" t="s">
        <v>115</v>
      </c>
      <c r="E252" s="180" t="s">
        <v>112</v>
      </c>
      <c r="F252" s="166" t="s">
        <v>227</v>
      </c>
      <c r="G252" s="167" t="s">
        <v>157</v>
      </c>
      <c r="H252" s="168" t="s">
        <v>278</v>
      </c>
      <c r="I252" s="165" t="s">
        <v>230</v>
      </c>
      <c r="J252" s="103">
        <v>254.23694</v>
      </c>
      <c r="K252" s="182"/>
    </row>
    <row r="253" spans="1:12" ht="31.5">
      <c r="A253" s="88" t="s">
        <v>373</v>
      </c>
      <c r="B253" s="111" t="s">
        <v>172</v>
      </c>
      <c r="C253" s="102">
        <v>992</v>
      </c>
      <c r="D253" s="85" t="s">
        <v>117</v>
      </c>
      <c r="E253" s="85"/>
      <c r="F253" s="166"/>
      <c r="G253" s="167"/>
      <c r="H253" s="168"/>
      <c r="I253" s="165"/>
      <c r="J253" s="103">
        <f>J254</f>
        <v>1360.5</v>
      </c>
      <c r="K253" s="41"/>
      <c r="L253" s="37"/>
    </row>
    <row r="254" spans="1:12" ht="31.5">
      <c r="A254" s="88"/>
      <c r="B254" s="111" t="s">
        <v>196</v>
      </c>
      <c r="C254" s="102">
        <v>992</v>
      </c>
      <c r="D254" s="85" t="s">
        <v>117</v>
      </c>
      <c r="E254" s="85" t="s">
        <v>111</v>
      </c>
      <c r="F254" s="166"/>
      <c r="G254" s="167"/>
      <c r="H254" s="168"/>
      <c r="I254" s="165"/>
      <c r="J254" s="103">
        <f>J255</f>
        <v>1360.5</v>
      </c>
      <c r="K254" s="41"/>
      <c r="L254" s="37"/>
    </row>
    <row r="255" spans="1:12" ht="63">
      <c r="A255" s="88"/>
      <c r="B255" s="111" t="s">
        <v>392</v>
      </c>
      <c r="C255" s="102">
        <v>992</v>
      </c>
      <c r="D255" s="85" t="s">
        <v>117</v>
      </c>
      <c r="E255" s="85" t="s">
        <v>111</v>
      </c>
      <c r="F255" s="166" t="s">
        <v>289</v>
      </c>
      <c r="G255" s="167" t="s">
        <v>207</v>
      </c>
      <c r="H255" s="168" t="s">
        <v>208</v>
      </c>
      <c r="I255" s="165"/>
      <c r="J255" s="103">
        <f>J257</f>
        <v>1360.5</v>
      </c>
      <c r="K255" s="41"/>
      <c r="L255" s="37"/>
    </row>
    <row r="256" spans="1:12" ht="31.5">
      <c r="A256" s="88"/>
      <c r="B256" s="111" t="s">
        <v>313</v>
      </c>
      <c r="C256" s="102">
        <v>992</v>
      </c>
      <c r="D256" s="85" t="s">
        <v>117</v>
      </c>
      <c r="E256" s="85" t="s">
        <v>111</v>
      </c>
      <c r="F256" s="166" t="s">
        <v>289</v>
      </c>
      <c r="G256" s="167" t="s">
        <v>209</v>
      </c>
      <c r="H256" s="168" t="s">
        <v>208</v>
      </c>
      <c r="I256" s="165"/>
      <c r="J256" s="103">
        <f>J257</f>
        <v>1360.5</v>
      </c>
      <c r="K256" s="41"/>
      <c r="L256" s="37"/>
    </row>
    <row r="257" spans="1:12" ht="31.5">
      <c r="A257" s="88"/>
      <c r="B257" s="111" t="s">
        <v>364</v>
      </c>
      <c r="C257" s="102">
        <v>992</v>
      </c>
      <c r="D257" s="85" t="s">
        <v>117</v>
      </c>
      <c r="E257" s="85" t="s">
        <v>111</v>
      </c>
      <c r="F257" s="166" t="s">
        <v>289</v>
      </c>
      <c r="G257" s="167" t="s">
        <v>209</v>
      </c>
      <c r="H257" s="168" t="s">
        <v>363</v>
      </c>
      <c r="I257" s="165"/>
      <c r="J257" s="103">
        <f>J258</f>
        <v>1360.5</v>
      </c>
      <c r="K257" s="41"/>
      <c r="L257" s="37"/>
    </row>
    <row r="258" spans="1:12" ht="31.5">
      <c r="A258" s="88"/>
      <c r="B258" s="112" t="s">
        <v>233</v>
      </c>
      <c r="C258" s="102">
        <v>992</v>
      </c>
      <c r="D258" s="85" t="s">
        <v>117</v>
      </c>
      <c r="E258" s="85" t="s">
        <v>111</v>
      </c>
      <c r="F258" s="166" t="s">
        <v>289</v>
      </c>
      <c r="G258" s="167" t="s">
        <v>209</v>
      </c>
      <c r="H258" s="168" t="s">
        <v>363</v>
      </c>
      <c r="I258" s="165" t="s">
        <v>234</v>
      </c>
      <c r="J258" s="103">
        <v>1360.5</v>
      </c>
      <c r="K258" s="41"/>
      <c r="L258" s="37"/>
    </row>
    <row r="259" spans="1:12" ht="15.75">
      <c r="A259" s="88"/>
      <c r="B259" s="99" t="s">
        <v>130</v>
      </c>
      <c r="C259" s="88"/>
      <c r="D259" s="88"/>
      <c r="E259" s="88"/>
      <c r="F259" s="166"/>
      <c r="G259" s="167"/>
      <c r="H259" s="168"/>
      <c r="I259" s="88"/>
      <c r="J259" s="103">
        <f>J20</f>
        <v>188784.68837999998</v>
      </c>
      <c r="K259" s="41"/>
      <c r="L259" s="37"/>
    </row>
    <row r="260" spans="1:12" s="89" customFormat="1" ht="17.25" customHeight="1">
      <c r="A260" s="97" t="s">
        <v>182</v>
      </c>
      <c r="B260" s="96"/>
      <c r="C260" s="97"/>
      <c r="D260" s="97"/>
      <c r="E260" s="97"/>
      <c r="F260" s="97"/>
      <c r="G260" s="97"/>
      <c r="H260" s="97"/>
      <c r="I260" s="97"/>
      <c r="J260" s="98"/>
      <c r="K260" s="90"/>
      <c r="L260" s="37"/>
    </row>
    <row r="261" spans="1:12" s="89" customFormat="1" ht="15.75" customHeight="1">
      <c r="A261" s="97" t="s">
        <v>184</v>
      </c>
      <c r="B261" s="96"/>
      <c r="C261" s="97"/>
      <c r="D261" s="97"/>
      <c r="E261" s="97"/>
      <c r="F261" s="97"/>
      <c r="G261" s="97"/>
      <c r="H261" s="97"/>
      <c r="I261" s="97"/>
      <c r="J261" s="98"/>
      <c r="K261" s="90"/>
      <c r="L261" s="37"/>
    </row>
    <row r="262" spans="1:12" s="89" customFormat="1" ht="14.25" customHeight="1">
      <c r="A262" s="251" t="s">
        <v>185</v>
      </c>
      <c r="B262" s="96"/>
      <c r="C262" s="97"/>
      <c r="D262" s="97"/>
      <c r="E262" s="97"/>
      <c r="F262" s="274" t="s">
        <v>164</v>
      </c>
      <c r="G262" s="274"/>
      <c r="H262" s="274"/>
      <c r="I262" s="274"/>
      <c r="J262" s="274"/>
      <c r="K262" s="90"/>
      <c r="L262" s="37"/>
    </row>
  </sheetData>
  <sheetProtection selectLockedCells="1" selectUnlockedCells="1"/>
  <autoFilter ref="A19:J262"/>
  <mergeCells count="14">
    <mergeCell ref="F262:J262"/>
    <mergeCell ref="A15:J15"/>
    <mergeCell ref="F18:H18"/>
    <mergeCell ref="C13:J13"/>
    <mergeCell ref="B11:J11"/>
    <mergeCell ref="B12:J12"/>
    <mergeCell ref="B8:J8"/>
    <mergeCell ref="B9:J9"/>
    <mergeCell ref="C10:J10"/>
    <mergeCell ref="C1:J1"/>
    <mergeCell ref="B2:J2"/>
    <mergeCell ref="B3:J3"/>
    <mergeCell ref="C6:J6"/>
    <mergeCell ref="E7:J7"/>
  </mergeCells>
  <printOptions horizontalCentered="1"/>
  <pageMargins left="1.1811023622047245" right="0.39370078740157483" top="0.78740157480314965" bottom="0.78740157480314965" header="0" footer="0"/>
  <pageSetup paperSize="9" scale="99" firstPageNumber="0" orientation="portrait" r:id="rId1"/>
  <headerFooter alignWithMargins="0">
    <oddHeader>&amp;C&amp;P</oddHeader>
  </headerFooter>
  <rowBreaks count="4" manualBreakCount="4">
    <brk id="29" max="9" man="1"/>
    <brk id="166" max="9" man="1"/>
    <brk id="182" max="9" man="1"/>
    <brk id="19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42"/>
  <sheetViews>
    <sheetView view="pageBreakPreview" topLeftCell="A22" zoomScaleNormal="70" workbookViewId="0">
      <selection activeCell="A23" sqref="A23:XFD23"/>
    </sheetView>
  </sheetViews>
  <sheetFormatPr defaultRowHeight="12.75"/>
  <cols>
    <col min="1" max="1" width="28" style="58" customWidth="1"/>
    <col min="2" max="2" width="43.7109375" style="58" customWidth="1"/>
    <col min="3" max="3" width="14.85546875" style="58" customWidth="1"/>
    <col min="4" max="4" width="17.7109375" style="59" customWidth="1"/>
    <col min="5" max="5" width="19.85546875" style="59" customWidth="1"/>
    <col min="6" max="6" width="10.85546875" style="59" customWidth="1"/>
    <col min="7" max="16384" width="9.140625" style="59"/>
  </cols>
  <sheetData>
    <row r="1" spans="1:4" s="196" customFormat="1" ht="18.75">
      <c r="A1" s="26"/>
      <c r="B1" s="26"/>
      <c r="C1" s="257" t="s">
        <v>194</v>
      </c>
    </row>
    <row r="2" spans="1:4" s="196" customFormat="1" ht="18.75">
      <c r="A2" s="26"/>
      <c r="B2" s="26"/>
      <c r="C2" s="254" t="s">
        <v>375</v>
      </c>
    </row>
    <row r="3" spans="1:4" s="196" customFormat="1" ht="18.75">
      <c r="A3" s="26"/>
      <c r="B3" s="23"/>
      <c r="C3" s="254" t="s">
        <v>1</v>
      </c>
    </row>
    <row r="4" spans="1:4" s="196" customFormat="1" ht="18.75">
      <c r="A4" s="26"/>
      <c r="B4" s="270" t="s">
        <v>376</v>
      </c>
      <c r="C4" s="270"/>
    </row>
    <row r="5" spans="1:4" s="196" customFormat="1" ht="18.75">
      <c r="A5" s="26"/>
      <c r="B5" s="23"/>
      <c r="C5" s="254"/>
    </row>
    <row r="6" spans="1:4" s="196" customFormat="1" ht="18.75">
      <c r="A6" s="26"/>
      <c r="B6" s="26"/>
      <c r="C6" s="254" t="s">
        <v>385</v>
      </c>
    </row>
    <row r="7" spans="1:4" s="196" customFormat="1" ht="25.5" customHeight="1">
      <c r="A7" s="26"/>
      <c r="B7" s="269" t="s">
        <v>175</v>
      </c>
      <c r="C7" s="269"/>
    </row>
    <row r="8" spans="1:4" s="196" customFormat="1" ht="18.75">
      <c r="A8" s="26"/>
      <c r="B8" s="26"/>
      <c r="C8" s="254" t="s">
        <v>3</v>
      </c>
    </row>
    <row r="9" spans="1:4" s="196" customFormat="1" ht="18.75">
      <c r="A9" s="26"/>
      <c r="B9" s="23"/>
      <c r="C9" s="254" t="s">
        <v>1</v>
      </c>
    </row>
    <row r="10" spans="1:4" s="196" customFormat="1" ht="18.75">
      <c r="A10" s="26"/>
      <c r="B10" s="270" t="s">
        <v>381</v>
      </c>
      <c r="C10" s="270"/>
    </row>
    <row r="11" spans="1:4" s="196" customFormat="1" ht="18.75">
      <c r="A11" s="26"/>
      <c r="B11" s="271" t="s">
        <v>378</v>
      </c>
      <c r="C11" s="271"/>
    </row>
    <row r="12" spans="1:4" s="196" customFormat="1" ht="18.75">
      <c r="A12" s="26"/>
      <c r="B12" s="271" t="s">
        <v>379</v>
      </c>
      <c r="C12" s="271"/>
    </row>
    <row r="13" spans="1:4" s="196" customFormat="1" ht="18.75">
      <c r="A13" s="26"/>
      <c r="B13" s="272" t="s">
        <v>380</v>
      </c>
      <c r="C13" s="272"/>
    </row>
    <row r="14" spans="1:4" ht="18.75">
      <c r="B14" s="23"/>
      <c r="C14" s="2"/>
    </row>
    <row r="15" spans="1:4" ht="9.75" customHeight="1">
      <c r="B15" s="26"/>
    </row>
    <row r="16" spans="1:4" s="156" customFormat="1" ht="18.75">
      <c r="A16" s="273" t="s">
        <v>132</v>
      </c>
      <c r="B16" s="273"/>
      <c r="C16" s="273"/>
      <c r="D16" s="155"/>
    </row>
    <row r="17" spans="1:6" s="156" customFormat="1" ht="18.75">
      <c r="A17" s="273" t="s">
        <v>198</v>
      </c>
      <c r="B17" s="273"/>
      <c r="C17" s="273"/>
      <c r="D17" s="155"/>
    </row>
    <row r="18" spans="1:6" s="156" customFormat="1" ht="18.75">
      <c r="A18" s="273" t="s">
        <v>261</v>
      </c>
      <c r="B18" s="273"/>
      <c r="C18" s="273"/>
      <c r="D18" s="155"/>
    </row>
    <row r="19" spans="1:6" ht="44.25" customHeight="1">
      <c r="C19" s="61" t="s">
        <v>133</v>
      </c>
    </row>
    <row r="20" spans="1:6" ht="79.5">
      <c r="A20" s="113" t="s">
        <v>5</v>
      </c>
      <c r="B20" s="114" t="s">
        <v>134</v>
      </c>
      <c r="C20" s="114" t="s">
        <v>7</v>
      </c>
      <c r="D20" s="62"/>
      <c r="E20" s="62"/>
    </row>
    <row r="21" spans="1:6" s="58" customFormat="1" ht="32.25">
      <c r="A21" s="115" t="s">
        <v>135</v>
      </c>
      <c r="B21" s="116" t="s">
        <v>136</v>
      </c>
      <c r="C21" s="117">
        <f>C28+C25+C22</f>
        <v>9602.2456399999792</v>
      </c>
      <c r="D21" s="63"/>
      <c r="E21" s="64"/>
    </row>
    <row r="22" spans="1:6" s="58" customFormat="1" ht="32.25">
      <c r="A22" s="65" t="s">
        <v>193</v>
      </c>
      <c r="B22" s="66" t="s">
        <v>192</v>
      </c>
      <c r="C22" s="118">
        <f>C23-C24</f>
        <v>-8000</v>
      </c>
      <c r="D22" s="63"/>
      <c r="E22" s="64"/>
    </row>
    <row r="23" spans="1:6" s="58" customFormat="1" ht="63.75" hidden="1">
      <c r="A23" s="65" t="s">
        <v>415</v>
      </c>
      <c r="B23" s="66" t="s">
        <v>411</v>
      </c>
      <c r="C23" s="118">
        <v>0</v>
      </c>
      <c r="D23" s="63"/>
      <c r="E23" s="64"/>
    </row>
    <row r="24" spans="1:6" s="58" customFormat="1" ht="63.75">
      <c r="A24" s="65" t="s">
        <v>416</v>
      </c>
      <c r="B24" s="66" t="s">
        <v>419</v>
      </c>
      <c r="C24" s="118">
        <v>8000</v>
      </c>
      <c r="D24" s="63"/>
      <c r="E24" s="64"/>
    </row>
    <row r="25" spans="1:6" s="58" customFormat="1" ht="48">
      <c r="A25" s="65" t="s">
        <v>137</v>
      </c>
      <c r="B25" s="66" t="s">
        <v>138</v>
      </c>
      <c r="C25" s="118">
        <f>C26-C27</f>
        <v>15200</v>
      </c>
      <c r="D25" s="63"/>
      <c r="E25" s="64"/>
    </row>
    <row r="26" spans="1:6" s="58" customFormat="1" ht="81" customHeight="1">
      <c r="A26" s="65" t="s">
        <v>439</v>
      </c>
      <c r="B26" s="66" t="s">
        <v>442</v>
      </c>
      <c r="C26" s="118">
        <v>21000</v>
      </c>
      <c r="D26" s="63"/>
      <c r="E26" s="64"/>
    </row>
    <row r="27" spans="1:6" s="58" customFormat="1" ht="79.5">
      <c r="A27" s="65" t="s">
        <v>440</v>
      </c>
      <c r="B27" s="66" t="s">
        <v>441</v>
      </c>
      <c r="C27" s="118">
        <v>5800</v>
      </c>
      <c r="D27" s="63"/>
      <c r="E27" s="64"/>
    </row>
    <row r="28" spans="1:6" s="67" customFormat="1" ht="31.5">
      <c r="A28" s="70" t="s">
        <v>139</v>
      </c>
      <c r="B28" s="66" t="s">
        <v>140</v>
      </c>
      <c r="C28" s="119">
        <f>C33-C29</f>
        <v>2402.2456399999792</v>
      </c>
      <c r="E28" s="68"/>
      <c r="F28" s="69"/>
    </row>
    <row r="29" spans="1:6" s="60" customFormat="1" ht="15.75">
      <c r="A29" s="70" t="s">
        <v>141</v>
      </c>
      <c r="B29" s="66" t="s">
        <v>142</v>
      </c>
      <c r="C29" s="119">
        <f>C30</f>
        <v>200554.4</v>
      </c>
    </row>
    <row r="30" spans="1:6" s="60" customFormat="1" ht="31.5">
      <c r="A30" s="70" t="s">
        <v>143</v>
      </c>
      <c r="B30" s="66" t="s">
        <v>144</v>
      </c>
      <c r="C30" s="119">
        <f>C31</f>
        <v>200554.4</v>
      </c>
    </row>
    <row r="31" spans="1:6" s="60" customFormat="1" ht="31.5">
      <c r="A31" s="70" t="s">
        <v>145</v>
      </c>
      <c r="B31" s="66" t="s">
        <v>146</v>
      </c>
      <c r="C31" s="119">
        <f>C32</f>
        <v>200554.4</v>
      </c>
      <c r="E31" s="60" t="s">
        <v>202</v>
      </c>
    </row>
    <row r="32" spans="1:6" s="60" customFormat="1" ht="31.5">
      <c r="A32" s="70" t="s">
        <v>417</v>
      </c>
      <c r="B32" s="66" t="s">
        <v>412</v>
      </c>
      <c r="C32" s="119">
        <f>'прил. 2 поступл.15'!C40+C26+C23+'прил. 2 поступл.15'!C39</f>
        <v>200554.4</v>
      </c>
    </row>
    <row r="33" spans="1:4" s="60" customFormat="1" ht="15.75">
      <c r="A33" s="70" t="s">
        <v>147</v>
      </c>
      <c r="B33" s="66" t="s">
        <v>148</v>
      </c>
      <c r="C33" s="119">
        <f>C34</f>
        <v>202956.64563999997</v>
      </c>
    </row>
    <row r="34" spans="1:4" s="60" customFormat="1" ht="31.5">
      <c r="A34" s="70" t="s">
        <v>149</v>
      </c>
      <c r="B34" s="66" t="s">
        <v>150</v>
      </c>
      <c r="C34" s="119">
        <f>C35</f>
        <v>202956.64563999997</v>
      </c>
    </row>
    <row r="35" spans="1:4" s="60" customFormat="1" ht="31.5">
      <c r="A35" s="70" t="s">
        <v>151</v>
      </c>
      <c r="B35" s="66" t="s">
        <v>152</v>
      </c>
      <c r="C35" s="119">
        <f>C36</f>
        <v>202956.64563999997</v>
      </c>
    </row>
    <row r="36" spans="1:4" s="60" customFormat="1" ht="31.5">
      <c r="A36" s="71" t="s">
        <v>418</v>
      </c>
      <c r="B36" s="72" t="s">
        <v>413</v>
      </c>
      <c r="C36" s="120">
        <f>'прил. 5 (функ.-15)'!D20+C27+C24+'прил. 2 поступл.15'!C39</f>
        <v>202956.64563999997</v>
      </c>
      <c r="D36" s="73"/>
    </row>
    <row r="37" spans="1:4" s="75" customFormat="1" ht="15.75">
      <c r="A37" s="74"/>
      <c r="B37" s="60"/>
      <c r="C37" s="60"/>
    </row>
    <row r="38" spans="1:4" s="75" customFormat="1" ht="19.5" customHeight="1">
      <c r="A38" s="74"/>
      <c r="B38" s="60"/>
      <c r="C38" s="60"/>
    </row>
    <row r="39" spans="1:4" s="75" customFormat="1" ht="19.5" customHeight="1">
      <c r="A39" s="74"/>
      <c r="B39" s="60"/>
      <c r="C39" s="60"/>
    </row>
    <row r="40" spans="1:4" s="75" customFormat="1" ht="19.5" customHeight="1">
      <c r="A40" s="74"/>
      <c r="B40" s="60"/>
      <c r="C40" s="60"/>
    </row>
    <row r="41" spans="1:4" ht="18.75">
      <c r="A41" s="76" t="s">
        <v>181</v>
      </c>
      <c r="B41" s="26"/>
      <c r="C41" s="26"/>
    </row>
    <row r="42" spans="1:4" ht="18.75">
      <c r="A42" s="76" t="s">
        <v>165</v>
      </c>
      <c r="B42" s="26"/>
      <c r="C42" s="26"/>
    </row>
  </sheetData>
  <sheetProtection selectLockedCells="1" selectUnlockedCells="1"/>
  <mergeCells count="9">
    <mergeCell ref="A18:C18"/>
    <mergeCell ref="A16:C16"/>
    <mergeCell ref="A17:C17"/>
    <mergeCell ref="B13:C13"/>
    <mergeCell ref="B4:C4"/>
    <mergeCell ref="B7:C7"/>
    <mergeCell ref="B11:C11"/>
    <mergeCell ref="B12:C12"/>
    <mergeCell ref="B10:C10"/>
  </mergeCells>
  <printOptions horizontalCentered="1"/>
  <pageMargins left="1.1811023622047245" right="0.39370078740157483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O37"/>
  <sheetViews>
    <sheetView view="pageBreakPreview" topLeftCell="A28" zoomScaleNormal="85" zoomScaleSheetLayoutView="100" workbookViewId="0">
      <selection activeCell="H24" sqref="H24"/>
    </sheetView>
  </sheetViews>
  <sheetFormatPr defaultRowHeight="18.75" outlineLevelCol="1"/>
  <cols>
    <col min="1" max="1" width="4.7109375" style="1" customWidth="1" outlineLevel="1"/>
    <col min="2" max="2" width="42.85546875" style="38" customWidth="1" outlineLevel="1"/>
    <col min="3" max="3" width="9.7109375" style="39" customWidth="1" outlineLevel="1"/>
    <col min="4" max="4" width="8.28515625" style="39" customWidth="1" outlineLevel="1"/>
    <col min="5" max="5" width="10.5703125" style="39" customWidth="1" outlineLevel="1"/>
    <col min="6" max="6" width="10.85546875" style="78" customWidth="1" outlineLevel="1"/>
    <col min="7" max="7" width="15" style="82" customWidth="1" outlineLevel="1"/>
    <col min="8" max="8" width="15.7109375" style="37" customWidth="1"/>
    <col min="9" max="9" width="13.28515625" style="37" customWidth="1"/>
    <col min="10" max="16384" width="9.140625" style="37"/>
  </cols>
  <sheetData>
    <row r="1" spans="1:7" s="1" customFormat="1">
      <c r="B1" s="83"/>
      <c r="C1" s="252"/>
      <c r="D1" s="252"/>
      <c r="E1" s="26"/>
      <c r="F1" s="257" t="s">
        <v>414</v>
      </c>
      <c r="G1" s="82"/>
    </row>
    <row r="2" spans="1:7" s="1" customFormat="1">
      <c r="B2" s="83"/>
      <c r="C2" s="252"/>
      <c r="D2" s="252"/>
      <c r="E2" s="26"/>
      <c r="F2" s="254" t="s">
        <v>375</v>
      </c>
      <c r="G2" s="82"/>
    </row>
    <row r="3" spans="1:7" s="1" customFormat="1">
      <c r="B3" s="83"/>
      <c r="C3" s="252"/>
      <c r="D3" s="252"/>
      <c r="E3" s="23"/>
      <c r="F3" s="254" t="s">
        <v>1</v>
      </c>
      <c r="G3" s="82"/>
    </row>
    <row r="4" spans="1:7" s="1" customFormat="1">
      <c r="B4" s="83"/>
      <c r="C4" s="273" t="s">
        <v>376</v>
      </c>
      <c r="D4" s="273"/>
      <c r="E4" s="273"/>
      <c r="F4" s="273"/>
      <c r="G4" s="82"/>
    </row>
    <row r="5" spans="1:7" s="1" customFormat="1" ht="12.75" customHeight="1">
      <c r="B5" s="83"/>
      <c r="C5" s="252"/>
      <c r="D5" s="252"/>
      <c r="E5" s="252"/>
      <c r="F5" s="78"/>
      <c r="G5" s="82"/>
    </row>
    <row r="6" spans="1:7" s="1" customFormat="1">
      <c r="B6" s="83"/>
      <c r="C6" s="283" t="s">
        <v>386</v>
      </c>
      <c r="D6" s="283"/>
      <c r="E6" s="283"/>
      <c r="F6" s="283"/>
      <c r="G6" s="82"/>
    </row>
    <row r="7" spans="1:7" s="1" customFormat="1">
      <c r="B7" s="83"/>
      <c r="C7" s="276" t="s">
        <v>2</v>
      </c>
      <c r="D7" s="276"/>
      <c r="E7" s="276"/>
      <c r="F7" s="276"/>
      <c r="G7" s="82"/>
    </row>
    <row r="8" spans="1:7" s="1" customFormat="1">
      <c r="B8" s="282" t="s">
        <v>3</v>
      </c>
      <c r="C8" s="282"/>
      <c r="D8" s="282"/>
      <c r="E8" s="282"/>
      <c r="F8" s="282"/>
      <c r="G8" s="82"/>
    </row>
    <row r="9" spans="1:7" s="1" customFormat="1">
      <c r="A9" s="6"/>
      <c r="B9" s="282" t="s">
        <v>1</v>
      </c>
      <c r="C9" s="282"/>
      <c r="D9" s="282"/>
      <c r="E9" s="282"/>
      <c r="F9" s="282"/>
      <c r="G9" s="77"/>
    </row>
    <row r="10" spans="1:7" s="1" customFormat="1">
      <c r="A10" s="6"/>
      <c r="B10" s="83"/>
      <c r="C10" s="275" t="s">
        <v>381</v>
      </c>
      <c r="D10" s="275"/>
      <c r="E10" s="275"/>
      <c r="F10" s="275"/>
      <c r="G10" s="77"/>
    </row>
    <row r="11" spans="1:7" s="1" customFormat="1">
      <c r="A11" s="6"/>
      <c r="B11" s="277" t="s">
        <v>378</v>
      </c>
      <c r="C11" s="277"/>
      <c r="D11" s="277"/>
      <c r="E11" s="277"/>
      <c r="F11" s="277"/>
      <c r="G11" s="77"/>
    </row>
    <row r="12" spans="1:7" s="1" customFormat="1">
      <c r="A12" s="6"/>
      <c r="B12" s="277" t="s">
        <v>379</v>
      </c>
      <c r="C12" s="277"/>
      <c r="D12" s="277"/>
      <c r="E12" s="277"/>
      <c r="F12" s="277"/>
      <c r="G12" s="77"/>
    </row>
    <row r="13" spans="1:7" s="1" customFormat="1">
      <c r="A13" s="6"/>
      <c r="B13" s="277" t="s">
        <v>380</v>
      </c>
      <c r="C13" s="277"/>
      <c r="D13" s="277"/>
      <c r="E13" s="277"/>
      <c r="F13" s="277"/>
      <c r="G13" s="77"/>
    </row>
    <row r="14" spans="1:7" ht="15" customHeight="1">
      <c r="A14" s="6"/>
      <c r="C14" s="37"/>
      <c r="D14" s="37"/>
      <c r="E14" s="37"/>
      <c r="G14" s="77"/>
    </row>
    <row r="15" spans="1:7" ht="14.25" customHeight="1">
      <c r="A15" s="281" t="s">
        <v>312</v>
      </c>
      <c r="B15" s="281"/>
      <c r="C15" s="281"/>
      <c r="D15" s="281"/>
      <c r="E15" s="281"/>
      <c r="F15" s="281"/>
      <c r="G15" s="77"/>
    </row>
    <row r="16" spans="1:7" ht="25.5" customHeight="1">
      <c r="A16" s="281"/>
      <c r="B16" s="281"/>
      <c r="C16" s="281"/>
      <c r="D16" s="281"/>
      <c r="E16" s="281"/>
      <c r="F16" s="281"/>
      <c r="G16" s="77"/>
    </row>
    <row r="17" spans="1:15" ht="12.75" customHeight="1">
      <c r="A17" s="6"/>
      <c r="B17" s="79"/>
      <c r="C17" s="37"/>
      <c r="D17" s="37"/>
      <c r="E17" s="37"/>
      <c r="G17" s="77"/>
    </row>
    <row r="18" spans="1:15" ht="21" customHeight="1">
      <c r="A18" s="6"/>
      <c r="B18" s="44"/>
      <c r="C18" s="45"/>
      <c r="D18" s="45"/>
      <c r="E18" s="45"/>
      <c r="F18" s="80" t="s">
        <v>133</v>
      </c>
      <c r="G18" s="77"/>
    </row>
    <row r="19" spans="1:15" ht="24" customHeight="1">
      <c r="A19" s="290" t="s">
        <v>103</v>
      </c>
      <c r="B19" s="292" t="s">
        <v>155</v>
      </c>
      <c r="C19" s="285" t="s">
        <v>107</v>
      </c>
      <c r="D19" s="286"/>
      <c r="E19" s="287"/>
      <c r="F19" s="294" t="s">
        <v>156</v>
      </c>
      <c r="G19" s="81"/>
    </row>
    <row r="20" spans="1:15" ht="48" customHeight="1">
      <c r="A20" s="291"/>
      <c r="B20" s="293"/>
      <c r="C20" s="230" t="s">
        <v>307</v>
      </c>
      <c r="D20" s="230" t="s">
        <v>308</v>
      </c>
      <c r="E20" s="230" t="s">
        <v>309</v>
      </c>
      <c r="F20" s="295"/>
      <c r="G20" s="81"/>
    </row>
    <row r="21" spans="1:15">
      <c r="A21" s="237">
        <v>1</v>
      </c>
      <c r="B21" s="238" t="s">
        <v>157</v>
      </c>
      <c r="C21" s="240" t="s">
        <v>158</v>
      </c>
      <c r="D21" s="240" t="s">
        <v>159</v>
      </c>
      <c r="E21" s="240" t="s">
        <v>160</v>
      </c>
      <c r="F21" s="239">
        <v>6</v>
      </c>
      <c r="G21" s="81"/>
    </row>
    <row r="22" spans="1:15" ht="54.75" customHeight="1">
      <c r="A22" s="231">
        <v>1</v>
      </c>
      <c r="B22" s="86" t="s">
        <v>398</v>
      </c>
      <c r="C22" s="233" t="s">
        <v>119</v>
      </c>
      <c r="D22" s="234" t="s">
        <v>207</v>
      </c>
      <c r="E22" s="235" t="s">
        <v>208</v>
      </c>
      <c r="F22" s="236">
        <f>'прил 7 (вед.)15'!J191+'прил 7 (вед.)15'!J219</f>
        <v>32229.9</v>
      </c>
      <c r="G22" s="81"/>
    </row>
    <row r="23" spans="1:15" ht="63">
      <c r="A23" s="232" t="s">
        <v>157</v>
      </c>
      <c r="B23" s="87" t="s">
        <v>400</v>
      </c>
      <c r="C23" s="233" t="s">
        <v>113</v>
      </c>
      <c r="D23" s="234" t="s">
        <v>207</v>
      </c>
      <c r="E23" s="235" t="s">
        <v>208</v>
      </c>
      <c r="F23" s="236">
        <f>'прил 7 (вед.)15'!J239+'прил 7 (вед.)15'!J244</f>
        <v>1100</v>
      </c>
      <c r="G23" s="81"/>
    </row>
    <row r="24" spans="1:15" ht="54" customHeight="1">
      <c r="A24" s="232" t="s">
        <v>158</v>
      </c>
      <c r="B24" s="87" t="s">
        <v>397</v>
      </c>
      <c r="C24" s="233" t="s">
        <v>123</v>
      </c>
      <c r="D24" s="234" t="s">
        <v>207</v>
      </c>
      <c r="E24" s="235" t="s">
        <v>208</v>
      </c>
      <c r="F24" s="236">
        <f>'прил 7 (вед.)15'!J173</f>
        <v>2994.5</v>
      </c>
      <c r="G24" s="81"/>
    </row>
    <row r="25" spans="1:15" s="82" customFormat="1" ht="63">
      <c r="A25" s="232" t="s">
        <v>159</v>
      </c>
      <c r="B25" s="91" t="s">
        <v>393</v>
      </c>
      <c r="C25" s="233" t="s">
        <v>129</v>
      </c>
      <c r="D25" s="234" t="s">
        <v>207</v>
      </c>
      <c r="E25" s="235" t="s">
        <v>208</v>
      </c>
      <c r="F25" s="236">
        <f>'прил 7 (вед.)15'!J52+'прил 7 (вед.)15'!J71+'прил 7 (вед.)15'!J82+'прил 7 (вед.)15'!J87</f>
        <v>7075.2</v>
      </c>
      <c r="H25" s="37"/>
      <c r="I25" s="37"/>
      <c r="J25" s="37"/>
      <c r="K25" s="37"/>
      <c r="L25" s="37"/>
      <c r="M25" s="37"/>
      <c r="N25" s="37"/>
      <c r="O25" s="37"/>
    </row>
    <row r="26" spans="1:15" ht="63.75">
      <c r="A26" s="232" t="s">
        <v>160</v>
      </c>
      <c r="B26" s="86" t="s">
        <v>401</v>
      </c>
      <c r="C26" s="233" t="s">
        <v>126</v>
      </c>
      <c r="D26" s="234" t="s">
        <v>207</v>
      </c>
      <c r="E26" s="235" t="s">
        <v>208</v>
      </c>
      <c r="F26" s="236">
        <f>'прил 7 (вед.)15'!J56</f>
        <v>790.6</v>
      </c>
    </row>
    <row r="27" spans="1:15" ht="52.5" customHeight="1">
      <c r="A27" s="232" t="s">
        <v>161</v>
      </c>
      <c r="B27" s="91" t="s">
        <v>399</v>
      </c>
      <c r="C27" s="233" t="s">
        <v>120</v>
      </c>
      <c r="D27" s="234" t="s">
        <v>207</v>
      </c>
      <c r="E27" s="235" t="s">
        <v>208</v>
      </c>
      <c r="F27" s="236">
        <f>'прил 7 (вед.)15'!J225+'прил 7 (вед.)15'!J230</f>
        <v>2039.8</v>
      </c>
    </row>
    <row r="28" spans="1:15" ht="78.75">
      <c r="A28" s="232" t="s">
        <v>162</v>
      </c>
      <c r="B28" s="91" t="s">
        <v>408</v>
      </c>
      <c r="C28" s="233" t="s">
        <v>128</v>
      </c>
      <c r="D28" s="234" t="s">
        <v>207</v>
      </c>
      <c r="E28" s="235" t="s">
        <v>208</v>
      </c>
      <c r="F28" s="236">
        <f>'прил 7 (вед.)15'!J120+'прил 7 (вед.)15'!J129+'прил 7 (вед.)15'!J152+'прил 7 (вед.)15'!J165</f>
        <v>76689.480980000008</v>
      </c>
    </row>
    <row r="29" spans="1:15" ht="63">
      <c r="A29" s="232" t="s">
        <v>310</v>
      </c>
      <c r="B29" s="169" t="s">
        <v>395</v>
      </c>
      <c r="C29" s="233" t="s">
        <v>117</v>
      </c>
      <c r="D29" s="234" t="s">
        <v>207</v>
      </c>
      <c r="E29" s="235" t="s">
        <v>208</v>
      </c>
      <c r="F29" s="236">
        <f>'прил 7 (вед.)15'!J111</f>
        <v>40</v>
      </c>
    </row>
    <row r="30" spans="1:15" ht="69.75" customHeight="1">
      <c r="A30" s="232" t="s">
        <v>311</v>
      </c>
      <c r="B30" s="169" t="s">
        <v>428</v>
      </c>
      <c r="C30" s="233" t="s">
        <v>121</v>
      </c>
      <c r="D30" s="234" t="s">
        <v>207</v>
      </c>
      <c r="E30" s="235" t="s">
        <v>208</v>
      </c>
      <c r="F30" s="236">
        <f>'прил 7 (вед.)15'!J210</f>
        <v>4911</v>
      </c>
    </row>
    <row r="31" spans="1:15" ht="63">
      <c r="A31" s="232" t="s">
        <v>128</v>
      </c>
      <c r="B31" s="169" t="s">
        <v>392</v>
      </c>
      <c r="C31" s="233" t="s">
        <v>289</v>
      </c>
      <c r="D31" s="234" t="s">
        <v>207</v>
      </c>
      <c r="E31" s="235" t="s">
        <v>208</v>
      </c>
      <c r="F31" s="236">
        <f>'прил 7 (вед.)15'!J31+'прил 7 (вед.)15'!J36+'прил 7 (вед.)15'!J60+'прил 7 (вед.)15'!J255</f>
        <v>22463.9</v>
      </c>
    </row>
    <row r="32" spans="1:15" ht="78.75">
      <c r="A32" s="232" t="s">
        <v>115</v>
      </c>
      <c r="B32" s="91" t="s">
        <v>394</v>
      </c>
      <c r="C32" s="233" t="s">
        <v>290</v>
      </c>
      <c r="D32" s="234" t="s">
        <v>207</v>
      </c>
      <c r="E32" s="235" t="s">
        <v>208</v>
      </c>
      <c r="F32" s="236">
        <f>'прил 7 (вед.)15'!J93+'прил 7 (вед.)15'!J139</f>
        <v>25600.379840000001</v>
      </c>
    </row>
    <row r="33" spans="1:15" s="82" customFormat="1" ht="18" customHeight="1">
      <c r="A33" s="85"/>
      <c r="B33" s="288" t="s">
        <v>163</v>
      </c>
      <c r="C33" s="289"/>
      <c r="D33" s="289"/>
      <c r="E33" s="289"/>
      <c r="F33" s="153">
        <f>F22+F23+F24+F25+F26+F27+F28+F29+F31+F32+F30</f>
        <v>175934.76082000002</v>
      </c>
      <c r="H33" s="37"/>
      <c r="I33" s="37"/>
      <c r="J33" s="37"/>
      <c r="K33" s="37"/>
      <c r="L33" s="37"/>
      <c r="M33" s="37"/>
      <c r="N33" s="37"/>
      <c r="O33" s="37"/>
    </row>
    <row r="34" spans="1:15" s="82" customFormat="1" ht="18" customHeight="1">
      <c r="A34" s="265"/>
      <c r="B34" s="199"/>
      <c r="C34" s="199"/>
      <c r="D34" s="199"/>
      <c r="E34" s="199"/>
      <c r="F34" s="200"/>
      <c r="H34" s="37"/>
      <c r="I34" s="37"/>
      <c r="J34" s="37"/>
      <c r="K34" s="37"/>
      <c r="L34" s="37"/>
      <c r="M34" s="37"/>
      <c r="N34" s="37"/>
      <c r="O34" s="37"/>
    </row>
    <row r="35" spans="1:15" s="82" customFormat="1" ht="18" customHeight="1">
      <c r="A35" s="265"/>
      <c r="B35" s="199"/>
      <c r="C35" s="199"/>
      <c r="D35" s="199"/>
      <c r="E35" s="199"/>
      <c r="F35" s="200"/>
      <c r="H35" s="37"/>
      <c r="I35" s="37"/>
      <c r="J35" s="37"/>
      <c r="K35" s="37"/>
      <c r="L35" s="37"/>
      <c r="M35" s="37"/>
      <c r="N35" s="37"/>
      <c r="O35" s="37"/>
    </row>
    <row r="36" spans="1:15" s="82" customFormat="1" ht="18" customHeight="1">
      <c r="A36" s="6" t="s">
        <v>181</v>
      </c>
      <c r="B36" s="83"/>
      <c r="C36" s="192"/>
      <c r="D36" s="192"/>
      <c r="E36" s="192"/>
      <c r="F36" s="78"/>
      <c r="H36" s="37"/>
      <c r="I36" s="37"/>
      <c r="J36" s="37"/>
      <c r="K36" s="37"/>
      <c r="L36" s="37"/>
      <c r="M36" s="37"/>
      <c r="N36" s="37"/>
      <c r="O36" s="37"/>
    </row>
    <row r="37" spans="1:15" s="82" customFormat="1" ht="16.5" customHeight="1">
      <c r="A37" s="6" t="s">
        <v>36</v>
      </c>
      <c r="B37" s="83"/>
      <c r="C37" s="192"/>
      <c r="D37" s="192"/>
      <c r="E37" s="192"/>
      <c r="F37" s="78" t="s">
        <v>164</v>
      </c>
      <c r="H37" s="37"/>
      <c r="I37" s="37"/>
      <c r="J37" s="37"/>
      <c r="K37" s="37"/>
      <c r="L37" s="37"/>
      <c r="M37" s="37"/>
      <c r="N37" s="37"/>
      <c r="O37" s="37"/>
    </row>
  </sheetData>
  <sheetProtection selectLockedCells="1" selectUnlockedCells="1"/>
  <autoFilter ref="A21:S33"/>
  <mergeCells count="15">
    <mergeCell ref="C4:F4"/>
    <mergeCell ref="C6:F6"/>
    <mergeCell ref="C19:E19"/>
    <mergeCell ref="C7:F7"/>
    <mergeCell ref="B33:E33"/>
    <mergeCell ref="B9:F9"/>
    <mergeCell ref="C10:F10"/>
    <mergeCell ref="A15:F16"/>
    <mergeCell ref="B8:F8"/>
    <mergeCell ref="A19:A20"/>
    <mergeCell ref="B19:B20"/>
    <mergeCell ref="F19:F20"/>
    <mergeCell ref="B13:F13"/>
    <mergeCell ref="B11:F11"/>
    <mergeCell ref="B12:F12"/>
  </mergeCells>
  <printOptions horizontalCentered="1"/>
  <pageMargins left="1.1811023622047245" right="0.39370078740157483" top="0.78740157480314965" bottom="0.78740157480314965" header="0" footer="0"/>
  <pageSetup paperSize="9" firstPageNumber="0" orientation="portrait" r:id="rId1"/>
  <headerFooter alignWithMargins="0">
    <oddHeader>&amp;C&amp;P</oddHeader>
  </headerFooter>
  <rowBreaks count="1" manualBreakCount="1">
    <brk id="2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view="pageBreakPreview" topLeftCell="A16" zoomScaleNormal="75" zoomScaleSheetLayoutView="100" workbookViewId="0">
      <selection activeCell="D29" sqref="D29"/>
    </sheetView>
  </sheetViews>
  <sheetFormatPr defaultRowHeight="18.75"/>
  <cols>
    <col min="1" max="1" width="8.28515625" style="206" customWidth="1"/>
    <col min="2" max="2" width="66.7109375" style="207" customWidth="1"/>
    <col min="3" max="3" width="7" style="207" hidden="1" customWidth="1"/>
    <col min="4" max="4" width="11.140625" style="206" customWidth="1"/>
    <col min="5" max="16384" width="9.140625" style="206"/>
  </cols>
  <sheetData>
    <row r="1" spans="1:4">
      <c r="D1" s="256" t="s">
        <v>431</v>
      </c>
    </row>
    <row r="2" spans="1:4">
      <c r="D2" s="256" t="s">
        <v>375</v>
      </c>
    </row>
    <row r="3" spans="1:4">
      <c r="D3" s="256" t="s">
        <v>1</v>
      </c>
    </row>
    <row r="4" spans="1:4">
      <c r="B4" s="296" t="s">
        <v>387</v>
      </c>
      <c r="C4" s="296"/>
      <c r="D4" s="296"/>
    </row>
    <row r="6" spans="1:4">
      <c r="B6" s="297" t="s">
        <v>388</v>
      </c>
      <c r="C6" s="297"/>
      <c r="D6" s="297"/>
    </row>
    <row r="7" spans="1:4" ht="27.75" customHeight="1">
      <c r="B7" s="297" t="s">
        <v>262</v>
      </c>
      <c r="C7" s="297"/>
      <c r="D7" s="297"/>
    </row>
    <row r="8" spans="1:4">
      <c r="B8" s="297" t="s">
        <v>3</v>
      </c>
      <c r="C8" s="297"/>
      <c r="D8" s="297"/>
    </row>
    <row r="9" spans="1:4">
      <c r="B9" s="297" t="s">
        <v>1</v>
      </c>
      <c r="C9" s="297"/>
      <c r="D9" s="297"/>
    </row>
    <row r="10" spans="1:4">
      <c r="B10" s="296" t="s">
        <v>381</v>
      </c>
      <c r="C10" s="296"/>
      <c r="D10" s="296"/>
    </row>
    <row r="11" spans="1:4">
      <c r="B11" s="302" t="s">
        <v>378</v>
      </c>
      <c r="C11" s="302"/>
      <c r="D11" s="302"/>
    </row>
    <row r="12" spans="1:4">
      <c r="B12" s="302" t="s">
        <v>379</v>
      </c>
      <c r="C12" s="302"/>
      <c r="D12" s="302"/>
    </row>
    <row r="13" spans="1:4">
      <c r="B13" s="303" t="s">
        <v>380</v>
      </c>
      <c r="C13" s="303"/>
      <c r="D13" s="303"/>
    </row>
    <row r="14" spans="1:4" ht="18" customHeight="1"/>
    <row r="15" spans="1:4">
      <c r="A15" s="299" t="s">
        <v>275</v>
      </c>
      <c r="B15" s="299"/>
      <c r="C15" s="299"/>
      <c r="D15" s="299"/>
    </row>
    <row r="16" spans="1:4" ht="34.5" customHeight="1">
      <c r="A16" s="299"/>
      <c r="B16" s="299"/>
      <c r="C16" s="299"/>
      <c r="D16" s="299"/>
    </row>
    <row r="17" spans="1:7" ht="13.5" customHeight="1">
      <c r="A17" s="208"/>
      <c r="B17" s="209"/>
      <c r="C17" s="209"/>
    </row>
    <row r="18" spans="1:7">
      <c r="A18" s="208"/>
      <c r="B18" s="209"/>
      <c r="C18" s="209"/>
      <c r="D18" s="210" t="s">
        <v>263</v>
      </c>
    </row>
    <row r="19" spans="1:7" ht="31.5">
      <c r="A19" s="211" t="s">
        <v>264</v>
      </c>
      <c r="B19" s="212" t="s">
        <v>47</v>
      </c>
      <c r="C19" s="213"/>
      <c r="D19" s="213" t="s">
        <v>7</v>
      </c>
    </row>
    <row r="20" spans="1:7">
      <c r="A20" s="214">
        <v>1</v>
      </c>
      <c r="B20" s="215">
        <v>2</v>
      </c>
      <c r="C20" s="216"/>
      <c r="D20" s="216">
        <v>3</v>
      </c>
    </row>
    <row r="21" spans="1:7" ht="31.5">
      <c r="A21" s="300" t="s">
        <v>50</v>
      </c>
      <c r="B21" s="217" t="s">
        <v>265</v>
      </c>
      <c r="C21" s="217"/>
      <c r="D21" s="218">
        <f>D23</f>
        <v>0</v>
      </c>
      <c r="E21" s="219"/>
      <c r="F21" s="219"/>
      <c r="G21" s="219"/>
    </row>
    <row r="22" spans="1:7" ht="16.5" customHeight="1">
      <c r="A22" s="301"/>
      <c r="B22" s="220" t="s">
        <v>266</v>
      </c>
      <c r="C22" s="220"/>
      <c r="D22" s="218"/>
      <c r="E22" s="219"/>
      <c r="F22" s="219"/>
      <c r="G22" s="219"/>
    </row>
    <row r="23" spans="1:7" ht="17.100000000000001" customHeight="1">
      <c r="A23" s="301"/>
      <c r="B23" s="221" t="s">
        <v>267</v>
      </c>
      <c r="C23" s="221"/>
      <c r="D23" s="218">
        <v>0</v>
      </c>
      <c r="E23" s="222"/>
      <c r="F23" s="222"/>
      <c r="G23" s="219"/>
    </row>
    <row r="24" spans="1:7" ht="17.100000000000001" customHeight="1">
      <c r="A24" s="301"/>
      <c r="B24" s="221" t="s">
        <v>268</v>
      </c>
      <c r="C24" s="221"/>
      <c r="D24" s="223">
        <v>0</v>
      </c>
    </row>
    <row r="25" spans="1:7" ht="48" customHeight="1">
      <c r="A25" s="298" t="s">
        <v>58</v>
      </c>
      <c r="B25" s="217" t="s">
        <v>269</v>
      </c>
      <c r="C25" s="217"/>
      <c r="D25" s="224">
        <f>D27+D28</f>
        <v>-8000</v>
      </c>
    </row>
    <row r="26" spans="1:7" ht="15.75" customHeight="1">
      <c r="A26" s="298"/>
      <c r="B26" s="225" t="s">
        <v>266</v>
      </c>
      <c r="C26" s="225"/>
      <c r="D26" s="226"/>
    </row>
    <row r="27" spans="1:7">
      <c r="A27" s="298"/>
      <c r="B27" s="221" t="s">
        <v>270</v>
      </c>
      <c r="C27" s="221"/>
      <c r="D27" s="224">
        <v>0</v>
      </c>
    </row>
    <row r="28" spans="1:7" ht="32.25">
      <c r="A28" s="298"/>
      <c r="B28" s="221" t="s">
        <v>271</v>
      </c>
      <c r="C28" s="221"/>
      <c r="D28" s="224">
        <v>-8000</v>
      </c>
    </row>
    <row r="29" spans="1:7" ht="47.25">
      <c r="A29" s="298" t="s">
        <v>59</v>
      </c>
      <c r="B29" s="217" t="s">
        <v>272</v>
      </c>
      <c r="C29" s="217"/>
      <c r="D29" s="224">
        <f>D31+D32</f>
        <v>15200</v>
      </c>
    </row>
    <row r="30" spans="1:7">
      <c r="A30" s="298"/>
      <c r="B30" s="225" t="s">
        <v>266</v>
      </c>
      <c r="C30" s="225"/>
      <c r="D30" s="226"/>
    </row>
    <row r="31" spans="1:7">
      <c r="A31" s="298"/>
      <c r="B31" s="221" t="s">
        <v>273</v>
      </c>
      <c r="C31" s="221"/>
      <c r="D31" s="224">
        <v>21000</v>
      </c>
    </row>
    <row r="32" spans="1:7" ht="32.25">
      <c r="A32" s="298"/>
      <c r="B32" s="221" t="s">
        <v>274</v>
      </c>
      <c r="C32" s="221"/>
      <c r="D32" s="224">
        <v>-5800</v>
      </c>
    </row>
    <row r="33" spans="1:9">
      <c r="A33" s="241"/>
      <c r="B33" s="242"/>
      <c r="C33" s="242"/>
      <c r="D33" s="243"/>
    </row>
    <row r="34" spans="1:9" s="227" customFormat="1">
      <c r="A34" s="227" t="s">
        <v>181</v>
      </c>
      <c r="B34" s="206"/>
      <c r="C34" s="206"/>
      <c r="D34" s="207"/>
    </row>
    <row r="35" spans="1:9" s="227" customFormat="1">
      <c r="A35" s="227" t="s">
        <v>165</v>
      </c>
      <c r="B35" s="206"/>
      <c r="C35" s="206"/>
      <c r="D35" s="207"/>
      <c r="I35" s="228"/>
    </row>
    <row r="36" spans="1:9">
      <c r="B36" s="219"/>
      <c r="C36" s="219"/>
    </row>
    <row r="37" spans="1:9">
      <c r="B37" s="219"/>
      <c r="C37" s="219"/>
      <c r="D37" s="229"/>
    </row>
  </sheetData>
  <mergeCells count="13">
    <mergeCell ref="B4:D4"/>
    <mergeCell ref="B6:D6"/>
    <mergeCell ref="B7:D7"/>
    <mergeCell ref="B8:D8"/>
    <mergeCell ref="A29:A32"/>
    <mergeCell ref="A15:D16"/>
    <mergeCell ref="A21:A24"/>
    <mergeCell ref="A25:A28"/>
    <mergeCell ref="B9:D9"/>
    <mergeCell ref="B10:D10"/>
    <mergeCell ref="B11:D11"/>
    <mergeCell ref="B12:D12"/>
    <mergeCell ref="B13:D13"/>
  </mergeCells>
  <printOptions horizontalCentered="1"/>
  <pageMargins left="1.181102362204724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прил. 2 поступл.15</vt:lpstr>
      <vt:lpstr>прил. 3 пост.  (безв.-15)</vt:lpstr>
      <vt:lpstr>прил. 5 (функ.-15)</vt:lpstr>
      <vt:lpstr>прил 6 (РП,ЦС,ГВПК)15</vt:lpstr>
      <vt:lpstr>прил 7 (вед.)15</vt:lpstr>
      <vt:lpstr>прил.8 (Источн.)15</vt:lpstr>
      <vt:lpstr>прил 9 (прогр.)15</vt:lpstr>
      <vt:lpstr>прил.10 мун.заим.15</vt:lpstr>
      <vt:lpstr>Excel_BuiltIn__FilterDatabase_3</vt:lpstr>
      <vt:lpstr>'прил 9 (прогр.)15'!Excel_BuiltIn__FilterDatabase_7</vt:lpstr>
      <vt:lpstr>'прил 6 (РП,ЦС,ГВПК)15'!Заголовки_для_печати</vt:lpstr>
      <vt:lpstr>'прил 7 (вед.)15'!Заголовки_для_печати</vt:lpstr>
      <vt:lpstr>'прил 9 (прогр.)15'!Заголовки_для_печати</vt:lpstr>
      <vt:lpstr>'прил. 2 поступл.15'!Заголовки_для_печати</vt:lpstr>
      <vt:lpstr>'прил. 3 пост.  (безв.-15)'!Заголовки_для_печати</vt:lpstr>
      <vt:lpstr>'прил. 5 (функ.-15)'!Заголовки_для_печати</vt:lpstr>
      <vt:lpstr>'прил.8 (Источн.)15'!Заголовки_для_печати</vt:lpstr>
      <vt:lpstr>'прил 6 (РП,ЦС,ГВПК)15'!Область_печати</vt:lpstr>
      <vt:lpstr>'прил 7 (вед.)15'!Область_печати</vt:lpstr>
      <vt:lpstr>'прил 9 (прогр.)15'!Область_печати</vt:lpstr>
      <vt:lpstr>'прил. 2 поступл.15'!Область_печати</vt:lpstr>
      <vt:lpstr>'прил. 3 пост.  (безв.-15)'!Область_печати</vt:lpstr>
      <vt:lpstr>'прил. 5 (функ.-15)'!Область_печати</vt:lpstr>
      <vt:lpstr>'прил.10 мун.заим.15'!Область_печати</vt:lpstr>
      <vt:lpstr>'прил.8 (Источн.)15'!Область_печати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Intel</cp:lastModifiedBy>
  <cp:revision>30</cp:revision>
  <cp:lastPrinted>2015-03-25T13:59:15Z</cp:lastPrinted>
  <dcterms:created xsi:type="dcterms:W3CDTF">2002-09-30T07:49:23Z</dcterms:created>
  <dcterms:modified xsi:type="dcterms:W3CDTF">2015-04-16T12:16:06Z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